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defaultThemeVersion="124226"/>
  <bookViews>
    <workbookView xWindow="240" yWindow="105" windowWidth="14805" windowHeight="8010" activeTab="1"/>
  </bookViews>
  <sheets>
    <sheet name="Krycí list" sheetId="5" r:id="rId1"/>
    <sheet name="Rekapitulace" sheetId="4" r:id="rId2"/>
    <sheet name="01.Strojní část" sheetId="12" r:id="rId3"/>
    <sheet name="02.Elektročást-rekapitulace" sheetId="9" r:id="rId4"/>
    <sheet name="02.Elektročást-rozpočet" sheetId="8" r:id="rId5"/>
    <sheet name="03.Stavební část" sheetId="11" r:id="rId6"/>
    <sheet name="List1" sheetId="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CENA__">#REF!</definedName>
    <definedName name="__MAIN__">#REF!</definedName>
    <definedName name="__MAIN2__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_info">#REF!</definedName>
    <definedName name="_T1">#REF!</definedName>
    <definedName name="a" localSheetId="2" hidden="1">{"'List1'!$A$1:$J$73"}</definedName>
    <definedName name="a" localSheetId="3" hidden="1">{"'List1'!$A$1:$J$73"}</definedName>
    <definedName name="a" localSheetId="4" hidden="1">{"'List1'!$A$1:$J$73"}</definedName>
    <definedName name="a" hidden="1">{"'List1'!$A$1:$J$73"}</definedName>
    <definedName name="AL_obvodový_plášť">'[1]SO 11.1A Výkaz výměr'!#REF!</definedName>
    <definedName name="ArchivniCislo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CC">#REF!</definedName>
    <definedName name="CC_12">#REF!</definedName>
    <definedName name="CC_34">#REF!</definedName>
    <definedName name="CC_50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Datum">[2]MaR!#REF!</definedName>
    <definedName name="Datum_2">[2]MaR!#REF!</definedName>
    <definedName name="DatumDokonceni">#REF!</definedName>
    <definedName name="DeleniObjektu">#REF!</definedName>
    <definedName name="dem">#REF!</definedName>
    <definedName name="Dispečink">[2]MaR!#REF!</definedName>
    <definedName name="Dispečink_2">[2]MaR!#REF!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PJ">#REF!</definedName>
    <definedName name="DPJ_12">#REF!</definedName>
    <definedName name="DPJ_34">#REF!</definedName>
    <definedName name="DPJ_50">#REF!</definedName>
    <definedName name="Est_copy_první">#REF!</definedName>
    <definedName name="Est_poslední">#REF!</definedName>
    <definedName name="Est_první">#REF!</definedName>
    <definedName name="eur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3_1">#REF!</definedName>
    <definedName name="fakt">[3]App_6!#REF!</definedName>
    <definedName name="Format">#REF!</definedName>
    <definedName name="gbp">#REF!</definedName>
    <definedName name="HIP">#REF!</definedName>
    <definedName name="Hlavička">[2]MaR!#REF!</definedName>
    <definedName name="Hlavička_2">[2]MaR!#REF!</definedName>
    <definedName name="HTML_CodePage" hidden="1">1250</definedName>
    <definedName name="HTML_Control" localSheetId="2" hidden="1">{"'List1'!$A$1:$J$73"}</definedName>
    <definedName name="HTML_Control" localSheetId="3" hidden="1">{"'List1'!$A$1:$J$73"}</definedName>
    <definedName name="HTML_Control" localSheetId="4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chf">#REF!</definedName>
    <definedName name="Integr_poslední">#REF!</definedName>
    <definedName name="Izolace_akustické">'[1]SO 11.1A Výkaz výměr'!#REF!</definedName>
    <definedName name="Izolace_proti_vodě">'[1]SO 11.1A Výkaz výměr'!#REF!</definedName>
    <definedName name="k_6_ko">#REF!</definedName>
    <definedName name="k_6_sz">#REF!</definedName>
    <definedName name="k_8_ko">#REF!</definedName>
    <definedName name="k_8_sz">#REF!</definedName>
    <definedName name="kk" localSheetId="2" hidden="1">{"'List1'!$A$1:$J$73"}</definedName>
    <definedName name="kk" localSheetId="3" hidden="1">{"'List1'!$A$1:$J$73"}</definedName>
    <definedName name="kk" localSheetId="4" hidden="1">{"'List1'!$A$1:$J$73"}</definedName>
    <definedName name="kk" hidden="1">{"'List1'!$A$1:$J$73"}</definedName>
    <definedName name="Kod">#REF!</definedName>
    <definedName name="Kod_2">#REF!</definedName>
    <definedName name="Komunikace">'[1]SO 11.1A Výkaz výměr'!#REF!</definedName>
    <definedName name="Konstrukce_klempířské">'[1]SO 11.1A Výkaz výměr'!#REF!</definedName>
    <definedName name="Konstrukce_tesařské">'[4]SO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r_15">#REF!</definedName>
    <definedName name="kr_15_ła">#REF!</definedName>
    <definedName name="KSDK">'[4]SO 51.4 Výkaz výměr'!#REF!</definedName>
    <definedName name="la">#REF!</definedName>
    <definedName name="Malby__tapety__nátěry__nástřiky">'[1]SO 11.1A Výkaz výměr'!#REF!</definedName>
    <definedName name="Meritko">#REF!</definedName>
    <definedName name="MIstoStavby">#REF!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NazevObjektu">#REF!</definedName>
    <definedName name="NazevZakazky">#REF!</definedName>
    <definedName name="_xlnm.Print_Titles" localSheetId="2">'01.Strojní část'!$1:$7</definedName>
    <definedName name="ob_8_30">#REF!</definedName>
    <definedName name="Objednatel">#REF!</definedName>
    <definedName name="Obklady_keramické">'[1]SO 11.1A Výkaz výměr'!#REF!</definedName>
    <definedName name="_xlnm.Print_Area" localSheetId="2">'01.Strojní část'!$A$1:$M$85</definedName>
    <definedName name="OP">#REF!</definedName>
    <definedName name="OP_12">#REF!</definedName>
    <definedName name="OP_34">#REF!</definedName>
    <definedName name="OP_50">#REF!</definedName>
    <definedName name="Ostatní_výrobky">'[4]SO 51.4 Výkaz výměr'!#REF!</definedName>
    <definedName name="Parametry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n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dhl">'[4]SO 51.4 Výkaz výměr'!#REF!</definedName>
    <definedName name="Podhledy">'[1]SO 11.1A Výkaz výměr'!#REF!</definedName>
    <definedName name="Podkapitola">#REF!</definedName>
    <definedName name="podw">'[5]Rob. elektr.'!#REF!</definedName>
    <definedName name="poslední">#REF!</definedName>
    <definedName name="PracovniVerze">#REF!</definedName>
    <definedName name="Print_Area" localSheetId="1">Rekapitulace!$A$1:$E$29</definedName>
    <definedName name="Přehled">#REF!</definedName>
    <definedName name="Přehled_2">#REF!</definedName>
    <definedName name="r_zie_dop">#REF!</definedName>
    <definedName name="r_zie_m">#REF!</definedName>
    <definedName name="r_zie_r">#REF!</definedName>
    <definedName name="Rekapitulace">#REF!</definedName>
    <definedName name="REKAPITULACE_2">'[1]SO 11.1A Výkaz výměr'!#REF!</definedName>
    <definedName name="RevDatum1">#REF!</definedName>
    <definedName name="RevDatum2">#REF!</definedName>
    <definedName name="RevDatum3">#REF!</definedName>
    <definedName name="RevDatum4">#REF!</definedName>
    <definedName name="RevDatum5">#REF!</definedName>
    <definedName name="RevDatum6">#REF!</definedName>
    <definedName name="RevPopis1">#REF!</definedName>
    <definedName name="RevPopis2">#REF!</definedName>
    <definedName name="RevPopis3">#REF!</definedName>
    <definedName name="RevPopis4">#REF!</definedName>
    <definedName name="RevPopis5">#REF!</definedName>
    <definedName name="RevPopis6">#REF!</definedName>
    <definedName name="RevVypracoval1">#REF!</definedName>
    <definedName name="RevVypracoval2">#REF!</definedName>
    <definedName name="RevVypracoval3">#REF!</definedName>
    <definedName name="RevVypracoval4">#REF!</definedName>
    <definedName name="RevVypracoval5">#REF!</definedName>
    <definedName name="RevVypracoval6">#REF!</definedName>
    <definedName name="rg">#REF!</definedName>
    <definedName name="Rok_nabídky">#REF!</definedName>
    <definedName name="Rok_nabídky_2">#REF!</definedName>
    <definedName name="Rozpočet">#REF!</definedName>
    <definedName name="Sádrokartonové_konstrukce">'[1]SO 11.1A Výkaz výměr'!#REF!</definedName>
    <definedName name="SC">#REF!</definedName>
    <definedName name="SC_12">#REF!</definedName>
    <definedName name="SC_34">#REF!</definedName>
    <definedName name="SC_50">#REF!</definedName>
    <definedName name="SchvalenaVerze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upis1" localSheetId="2" hidden="1">{"'List1'!$A$1:$J$73"}</definedName>
    <definedName name="soupis1" localSheetId="3" hidden="1">{"'List1'!$A$1:$J$73"}</definedName>
    <definedName name="soupis1" localSheetId="4" hidden="1">{"'List1'!$A$1:$J$73"}</definedName>
    <definedName name="soupis1" hidden="1">{"'List1'!$A$1:$J$73"}</definedName>
    <definedName name="Specifikace">#REF!</definedName>
    <definedName name="Specifikace_2">#REF!</definedName>
    <definedName name="Spodek">#REF!</definedName>
    <definedName name="Stupen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łu">#REF!</definedName>
    <definedName name="Typ">([2]MaR!$C$151:$C$161,[2]MaR!$C$44:$C$143)</definedName>
    <definedName name="Typ_2">([2]MaR!$C$151:$C$161,[2]MaR!$C$44:$C$143)</definedName>
    <definedName name="u">'[6]Roboty sanitarne'!#REF!</definedName>
    <definedName name="usd">#REF!</definedName>
    <definedName name="V.Č.30103" localSheetId="2" hidden="1">{"'List1'!$A$1:$J$73"}</definedName>
    <definedName name="V.Č.30103" localSheetId="3" hidden="1">{"'List1'!$A$1:$J$73"}</definedName>
    <definedName name="V.Č.30103" localSheetId="4" hidden="1">{"'List1'!$A$1:$J$73"}</definedName>
    <definedName name="V.Č.30103" hidden="1">{"'List1'!$A$1:$J$73"}</definedName>
    <definedName name="Vodorovné_konstrukce">'[4]SO 51.4 Výkaz výměr'!#REF!</definedName>
    <definedName name="Vypracoval">#REF!</definedName>
    <definedName name="VZT">#REF!</definedName>
    <definedName name="ZakazkaCislo">#REF!</definedName>
    <definedName name="Základy">'[4]SO 51.4 Výkaz výměr'!#REF!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'[4]SO 51.4 Výkaz výměr'!#REF!</definedName>
  </definedNames>
  <calcPr calcId="152511"/>
</workbook>
</file>

<file path=xl/calcChain.xml><?xml version="1.0" encoding="utf-8"?>
<calcChain xmlns="http://schemas.openxmlformats.org/spreadsheetml/2006/main">
  <c r="E10" i="4" l="1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J11" i="12"/>
  <c r="M89" i="12" l="1"/>
  <c r="K89" i="12"/>
  <c r="J89" i="12"/>
  <c r="I89" i="12"/>
  <c r="M88" i="12"/>
  <c r="K88" i="12"/>
  <c r="J88" i="12"/>
  <c r="I88" i="12"/>
  <c r="K87" i="12"/>
  <c r="J87" i="12"/>
  <c r="I87" i="12"/>
  <c r="K86" i="12"/>
  <c r="J86" i="12"/>
  <c r="I86" i="12"/>
  <c r="K85" i="12"/>
  <c r="J85" i="12"/>
  <c r="J84" i="12"/>
  <c r="K84" i="12"/>
  <c r="J83" i="12"/>
  <c r="K83" i="12"/>
  <c r="K82" i="12"/>
  <c r="J82" i="12"/>
  <c r="M81" i="12"/>
  <c r="J81" i="12"/>
  <c r="M80" i="12"/>
  <c r="J80" i="12"/>
  <c r="K80" i="12"/>
  <c r="M79" i="12"/>
  <c r="K79" i="12"/>
  <c r="J79" i="12"/>
  <c r="M78" i="12"/>
  <c r="J78" i="12"/>
  <c r="K78" i="12"/>
  <c r="M77" i="12"/>
  <c r="K77" i="12"/>
  <c r="J77" i="12"/>
  <c r="M76" i="12"/>
  <c r="J76" i="12"/>
  <c r="K76" i="12"/>
  <c r="M75" i="12"/>
  <c r="K75" i="12"/>
  <c r="J75" i="12"/>
  <c r="M74" i="12"/>
  <c r="J74" i="12"/>
  <c r="K74" i="12"/>
  <c r="M73" i="12"/>
  <c r="K73" i="12"/>
  <c r="J73" i="12"/>
  <c r="M72" i="12"/>
  <c r="J72" i="12"/>
  <c r="K72" i="12"/>
  <c r="M71" i="12"/>
  <c r="K71" i="12"/>
  <c r="J71" i="12"/>
  <c r="M70" i="12"/>
  <c r="J70" i="12"/>
  <c r="K70" i="12"/>
  <c r="M69" i="12"/>
  <c r="K69" i="12"/>
  <c r="J69" i="12"/>
  <c r="M68" i="12"/>
  <c r="J68" i="12"/>
  <c r="K68" i="12"/>
  <c r="M67" i="12"/>
  <c r="K67" i="12"/>
  <c r="J67" i="12"/>
  <c r="M66" i="12"/>
  <c r="J66" i="12"/>
  <c r="K66" i="12"/>
  <c r="M65" i="12"/>
  <c r="K65" i="12"/>
  <c r="J65" i="12"/>
  <c r="M64" i="12"/>
  <c r="J64" i="12"/>
  <c r="K64" i="12"/>
  <c r="M63" i="12"/>
  <c r="K63" i="12"/>
  <c r="J63" i="12"/>
  <c r="M62" i="12"/>
  <c r="J62" i="12"/>
  <c r="K62" i="12"/>
  <c r="M61" i="12"/>
  <c r="K61" i="12"/>
  <c r="J61" i="12"/>
  <c r="M60" i="12"/>
  <c r="J60" i="12"/>
  <c r="K60" i="12"/>
  <c r="M59" i="12"/>
  <c r="K59" i="12"/>
  <c r="J59" i="12"/>
  <c r="M58" i="12"/>
  <c r="J58" i="12"/>
  <c r="K58" i="12"/>
  <c r="M57" i="12"/>
  <c r="K57" i="12"/>
  <c r="J57" i="12"/>
  <c r="M56" i="12"/>
  <c r="J56" i="12"/>
  <c r="K56" i="12"/>
  <c r="M55" i="12"/>
  <c r="K55" i="12"/>
  <c r="J55" i="12"/>
  <c r="M54" i="12"/>
  <c r="J54" i="12"/>
  <c r="K54" i="12"/>
  <c r="M53" i="12"/>
  <c r="K53" i="12"/>
  <c r="J53" i="12"/>
  <c r="M52" i="12"/>
  <c r="J52" i="12"/>
  <c r="K52" i="12"/>
  <c r="M51" i="12"/>
  <c r="K51" i="12"/>
  <c r="J51" i="12"/>
  <c r="M50" i="12"/>
  <c r="J50" i="12"/>
  <c r="K50" i="12"/>
  <c r="M49" i="12"/>
  <c r="K49" i="12"/>
  <c r="J49" i="12"/>
  <c r="M48" i="12"/>
  <c r="J48" i="12"/>
  <c r="K48" i="12"/>
  <c r="M47" i="12"/>
  <c r="K47" i="12"/>
  <c r="J47" i="12"/>
  <c r="M46" i="12"/>
  <c r="J46" i="12"/>
  <c r="K46" i="12"/>
  <c r="M45" i="12"/>
  <c r="K45" i="12"/>
  <c r="J45" i="12"/>
  <c r="M44" i="12"/>
  <c r="J44" i="12"/>
  <c r="K44" i="12"/>
  <c r="M43" i="12"/>
  <c r="K43" i="12"/>
  <c r="J43" i="12"/>
  <c r="M42" i="12"/>
  <c r="J42" i="12"/>
  <c r="M41" i="12"/>
  <c r="K41" i="12"/>
  <c r="J41" i="12"/>
  <c r="M40" i="12"/>
  <c r="J40" i="12"/>
  <c r="K40" i="12"/>
  <c r="M39" i="12"/>
  <c r="K39" i="12"/>
  <c r="J39" i="12"/>
  <c r="M38" i="12"/>
  <c r="J38" i="12"/>
  <c r="K38" i="12"/>
  <c r="M37" i="12"/>
  <c r="K37" i="12"/>
  <c r="J37" i="12"/>
  <c r="M36" i="12"/>
  <c r="J36" i="12"/>
  <c r="K36" i="12"/>
  <c r="M35" i="12"/>
  <c r="K35" i="12"/>
  <c r="J35" i="12"/>
  <c r="M34" i="12"/>
  <c r="J34" i="12"/>
  <c r="K34" i="12"/>
  <c r="M33" i="12"/>
  <c r="K33" i="12"/>
  <c r="J33" i="12"/>
  <c r="M32" i="12"/>
  <c r="J32" i="12"/>
  <c r="K32" i="12"/>
  <c r="M31" i="12"/>
  <c r="K31" i="12"/>
  <c r="J31" i="12"/>
  <c r="M30" i="12"/>
  <c r="J30" i="12"/>
  <c r="K30" i="12"/>
  <c r="M29" i="12"/>
  <c r="K29" i="12"/>
  <c r="J29" i="12"/>
  <c r="M28" i="12"/>
  <c r="J28" i="12"/>
  <c r="K28" i="12"/>
  <c r="M27" i="12"/>
  <c r="K27" i="12"/>
  <c r="J27" i="12"/>
  <c r="M26" i="12"/>
  <c r="J26" i="12"/>
  <c r="K26" i="12"/>
  <c r="M25" i="12"/>
  <c r="K25" i="12"/>
  <c r="J25" i="12"/>
  <c r="M24" i="12"/>
  <c r="J24" i="12"/>
  <c r="K24" i="12"/>
  <c r="M23" i="12"/>
  <c r="K23" i="12"/>
  <c r="J23" i="12"/>
  <c r="M22" i="12"/>
  <c r="J22" i="12"/>
  <c r="K22" i="12"/>
  <c r="M21" i="12"/>
  <c r="K21" i="12"/>
  <c r="J21" i="12"/>
  <c r="M20" i="12"/>
  <c r="J20" i="12"/>
  <c r="K20" i="12"/>
  <c r="M19" i="12"/>
  <c r="K19" i="12"/>
  <c r="J19" i="12"/>
  <c r="M18" i="12"/>
  <c r="J18" i="12"/>
  <c r="K18" i="12"/>
  <c r="M17" i="12"/>
  <c r="K17" i="12"/>
  <c r="J17" i="12"/>
  <c r="M16" i="12"/>
  <c r="J16" i="12"/>
  <c r="K16" i="12"/>
  <c r="M15" i="12"/>
  <c r="K15" i="12"/>
  <c r="J15" i="12"/>
  <c r="M14" i="12"/>
  <c r="J14" i="12"/>
  <c r="K14" i="12"/>
  <c r="M13" i="12"/>
  <c r="K13" i="12"/>
  <c r="J13" i="12"/>
  <c r="A13" i="12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3" i="12" s="1"/>
  <c r="A64" i="12" s="1"/>
  <c r="A65" i="12" s="1"/>
  <c r="A68" i="12" s="1"/>
  <c r="A69" i="12" s="1"/>
  <c r="A72" i="12" s="1"/>
  <c r="A73" i="12" s="1"/>
  <c r="A74" i="12" s="1"/>
  <c r="A75" i="12" s="1"/>
  <c r="A76" i="12" s="1"/>
  <c r="A77" i="12" s="1"/>
  <c r="A78" i="12" s="1"/>
  <c r="A79" i="12" s="1"/>
  <c r="A80" i="12" s="1"/>
  <c r="A84" i="12" s="1"/>
  <c r="A85" i="12" s="1"/>
  <c r="M12" i="12"/>
  <c r="M8" i="12" s="1"/>
  <c r="J12" i="12"/>
  <c r="I8" i="12"/>
  <c r="K12" i="12"/>
  <c r="A12" i="12"/>
  <c r="M11" i="12"/>
  <c r="K11" i="12"/>
  <c r="M54" i="11"/>
  <c r="M53" i="11" s="1"/>
  <c r="M52" i="11" s="1"/>
  <c r="K54" i="11"/>
  <c r="K53" i="11" s="1"/>
  <c r="K52" i="11" s="1"/>
  <c r="I54" i="11"/>
  <c r="I53" i="11" s="1"/>
  <c r="I52" i="11" s="1"/>
  <c r="M51" i="11"/>
  <c r="M50" i="11" s="1"/>
  <c r="K51" i="11"/>
  <c r="K50" i="11" s="1"/>
  <c r="I51" i="11"/>
  <c r="I50" i="11"/>
  <c r="M49" i="11"/>
  <c r="K49" i="11"/>
  <c r="K48" i="11" s="1"/>
  <c r="I49" i="11"/>
  <c r="I48" i="11" s="1"/>
  <c r="M48" i="11"/>
  <c r="M47" i="11"/>
  <c r="K47" i="11"/>
  <c r="I47" i="11"/>
  <c r="M46" i="11"/>
  <c r="K46" i="11"/>
  <c r="I46" i="11"/>
  <c r="M45" i="11"/>
  <c r="K45" i="11"/>
  <c r="I45" i="11"/>
  <c r="M44" i="11"/>
  <c r="M43" i="11" s="1"/>
  <c r="K44" i="11"/>
  <c r="I44" i="11"/>
  <c r="K43" i="11"/>
  <c r="M42" i="11"/>
  <c r="M41" i="11" s="1"/>
  <c r="K42" i="11"/>
  <c r="K41" i="11" s="1"/>
  <c r="I42" i="11"/>
  <c r="I41" i="11" s="1"/>
  <c r="M40" i="11"/>
  <c r="M39" i="11" s="1"/>
  <c r="K40" i="11"/>
  <c r="I40" i="11"/>
  <c r="I39" i="11" s="1"/>
  <c r="K39" i="11"/>
  <c r="M38" i="11"/>
  <c r="K38" i="11"/>
  <c r="I38" i="11"/>
  <c r="M37" i="11"/>
  <c r="K37" i="11"/>
  <c r="K36" i="11" s="1"/>
  <c r="I37" i="11"/>
  <c r="M36" i="11"/>
  <c r="M35" i="11"/>
  <c r="K35" i="11"/>
  <c r="I35" i="11"/>
  <c r="M34" i="11"/>
  <c r="K34" i="11"/>
  <c r="I34" i="11"/>
  <c r="M33" i="11"/>
  <c r="K33" i="11"/>
  <c r="I33" i="11"/>
  <c r="M32" i="11"/>
  <c r="K32" i="11"/>
  <c r="I32" i="11"/>
  <c r="M31" i="11"/>
  <c r="K31" i="11"/>
  <c r="I31" i="11"/>
  <c r="M30" i="11"/>
  <c r="M29" i="11" s="1"/>
  <c r="K30" i="11"/>
  <c r="K29" i="11" s="1"/>
  <c r="I30" i="11"/>
  <c r="I29" i="11" s="1"/>
  <c r="M28" i="11"/>
  <c r="K28" i="11"/>
  <c r="I28" i="11"/>
  <c r="M27" i="11"/>
  <c r="K27" i="11"/>
  <c r="I27" i="11"/>
  <c r="M26" i="11"/>
  <c r="K26" i="11"/>
  <c r="I26" i="11"/>
  <c r="M25" i="11"/>
  <c r="K25" i="11"/>
  <c r="I25" i="11"/>
  <c r="M24" i="11"/>
  <c r="K24" i="11"/>
  <c r="I24" i="11"/>
  <c r="M23" i="11"/>
  <c r="K23" i="11"/>
  <c r="I23" i="11"/>
  <c r="M22" i="11"/>
  <c r="K22" i="11"/>
  <c r="I22" i="11"/>
  <c r="M21" i="11"/>
  <c r="K21" i="11"/>
  <c r="I21" i="11"/>
  <c r="M20" i="11"/>
  <c r="K20" i="11"/>
  <c r="I20" i="11"/>
  <c r="M19" i="11"/>
  <c r="K19" i="11"/>
  <c r="I19" i="11"/>
  <c r="M18" i="11"/>
  <c r="K18" i="11"/>
  <c r="I18" i="11"/>
  <c r="M17" i="11"/>
  <c r="K17" i="11"/>
  <c r="I17" i="11"/>
  <c r="M16" i="11"/>
  <c r="M15" i="11" s="1"/>
  <c r="K16" i="11"/>
  <c r="I16" i="11"/>
  <c r="K15" i="11"/>
  <c r="C8" i="11"/>
  <c r="C7" i="11"/>
  <c r="C5" i="11"/>
  <c r="C2" i="11"/>
  <c r="I15" i="11" l="1"/>
  <c r="I43" i="11"/>
  <c r="I36" i="11"/>
  <c r="J8" i="12"/>
  <c r="K8" i="12"/>
  <c r="E9" i="4" s="1"/>
  <c r="M14" i="11"/>
  <c r="M55" i="11" s="1"/>
  <c r="K14" i="11"/>
  <c r="K55" i="11" s="1"/>
  <c r="I14" i="11"/>
  <c r="I55" i="11" s="1"/>
  <c r="E11" i="4" s="1"/>
  <c r="E20" i="4" l="1"/>
  <c r="E24" i="4"/>
  <c r="E18" i="4"/>
  <c r="E16" i="4"/>
  <c r="E19" i="4"/>
  <c r="E17" i="4"/>
  <c r="E21" i="4"/>
  <c r="E25" i="4"/>
  <c r="E22" i="4"/>
  <c r="E23" i="4"/>
  <c r="E26" i="5"/>
  <c r="E5" i="5"/>
  <c r="K45" i="5"/>
  <c r="P42" i="5"/>
  <c r="P41" i="5"/>
  <c r="P40" i="5"/>
  <c r="P39" i="5"/>
  <c r="P38" i="5"/>
  <c r="R35" i="5"/>
  <c r="J35" i="5"/>
  <c r="E35" i="5"/>
  <c r="E8" i="4" l="1"/>
  <c r="E7" i="4" l="1"/>
  <c r="E13" i="4" l="1"/>
  <c r="R41" i="5" l="1"/>
  <c r="R39" i="5"/>
  <c r="R38" i="5"/>
  <c r="E44" i="5"/>
  <c r="E15" i="4" l="1"/>
  <c r="R42" i="5" s="1"/>
  <c r="R44" i="5" s="1"/>
  <c r="E27" i="4" l="1"/>
  <c r="S47" i="5"/>
  <c r="R47" i="5"/>
  <c r="O49" i="5" l="1"/>
  <c r="O48" i="5" s="1"/>
  <c r="S48" i="5" s="1"/>
  <c r="S49" i="5" l="1"/>
  <c r="R49" i="5"/>
  <c r="R50" i="5" s="1"/>
</calcChain>
</file>

<file path=xl/sharedStrings.xml><?xml version="1.0" encoding="utf-8"?>
<sst xmlns="http://schemas.openxmlformats.org/spreadsheetml/2006/main" count="855" uniqueCount="474">
  <si>
    <t>REKAPITULACE STAVBY</t>
  </si>
  <si>
    <t>Stavba:</t>
  </si>
  <si>
    <t>Objednatel:</t>
  </si>
  <si>
    <t xml:space="preserve">Zhotovitel:   </t>
  </si>
  <si>
    <t>Kód</t>
  </si>
  <si>
    <t>Popis</t>
  </si>
  <si>
    <t>Cena bez DPH</t>
  </si>
  <si>
    <t>PS</t>
  </si>
  <si>
    <t>Provozní soubory</t>
  </si>
  <si>
    <t>Celkem (SO + PS)</t>
  </si>
  <si>
    <t>VRN</t>
  </si>
  <si>
    <t>Vedlejší rozpočtové náklady</t>
  </si>
  <si>
    <t>VRN1</t>
  </si>
  <si>
    <t>Prováděcí dokumentace zhotovitele</t>
  </si>
  <si>
    <t>%</t>
  </si>
  <si>
    <t>VRN2</t>
  </si>
  <si>
    <t>Dokumentace skutečného provedení</t>
  </si>
  <si>
    <t>VRN3</t>
  </si>
  <si>
    <t>Zařízení staveniště</t>
  </si>
  <si>
    <t>VRN4</t>
  </si>
  <si>
    <t>VRN5</t>
  </si>
  <si>
    <t>VRN6</t>
  </si>
  <si>
    <t>Provozní vlivy</t>
  </si>
  <si>
    <t>VRN7</t>
  </si>
  <si>
    <t>Kompletace</t>
  </si>
  <si>
    <t>VRN8</t>
  </si>
  <si>
    <t>VRN9</t>
  </si>
  <si>
    <t>VRN10</t>
  </si>
  <si>
    <t>Geodetické práce</t>
  </si>
  <si>
    <t>Geodetická dokumentace skutečného provedení</t>
  </si>
  <si>
    <t>Mimostaveništní doprava, cla</t>
  </si>
  <si>
    <t>Celkové náklady stavby (SO + PS + VRN)</t>
  </si>
  <si>
    <t>PIK, s.r.o.</t>
  </si>
  <si>
    <t>01.</t>
  </si>
  <si>
    <t>Strojně technologická část</t>
  </si>
  <si>
    <t>02.</t>
  </si>
  <si>
    <t>Elektrotechnická část</t>
  </si>
  <si>
    <t>KRYCÍ LIST ROZPOČTU</t>
  </si>
  <si>
    <t>Název stavby</t>
  </si>
  <si>
    <t>JKSO</t>
  </si>
  <si>
    <t xml:space="preserve"> </t>
  </si>
  <si>
    <t>Kód stavby</t>
  </si>
  <si>
    <t>13066</t>
  </si>
  <si>
    <t>Název objektu</t>
  </si>
  <si>
    <t>EČO</t>
  </si>
  <si>
    <t>Kód objektu</t>
  </si>
  <si>
    <t>1300661</t>
  </si>
  <si>
    <t>Název části</t>
  </si>
  <si>
    <t>Místo</t>
  </si>
  <si>
    <t>Přerov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</si>
  <si>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</si>
  <si>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</si>
  <si>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</si>
  <si>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</si>
  <si>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</si>
  <si>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</si>
  <si>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</si>
  <si>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</si>
  <si>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PIK s.r.o.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</si>
  <si>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</si>
  <si>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</si>
  <si>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</si>
  <si>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</si>
  <si>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</si>
  <si>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</si>
  <si>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</si>
  <si>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</si>
  <si>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</si>
  <si>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</si>
  <si>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</si>
  <si>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</si>
  <si>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</si>
  <si>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</si>
  <si>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</si>
  <si>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</si>
  <si>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</si>
  <si>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</si>
  <si>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</si>
  <si>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</si>
  <si>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</si>
  <si>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</si>
  <si>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</si>
  <si>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</si>
  <si>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</si>
  <si>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</si>
  <si>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</si>
  <si>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</si>
  <si>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</si>
  <si>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</si>
  <si>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ZRN (ř. 1-6)</t>
  </si>
  <si>
    <t>DN (ř. 8-11)</t>
  </si>
  <si>
    <t>NUS (ř. 13-18)</t>
  </si>
  <si>
    <t>HZS</t>
  </si>
  <si>
    <t>Kompl. činnost</t>
  </si>
  <si>
    <t>D</t>
  </si>
  <si>
    <t>Celkové náklady</t>
  </si>
  <si>
    <t>Součet 7, 12, 19-22</t>
  </si>
  <si>
    <t>Datum a podpis</t>
  </si>
  <si>
    <t>Razítko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</si>
  <si>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</si>
  <si>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</si>
  <si>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</si>
  <si>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</si>
  <si>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</si>
  <si>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</si>
  <si>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</si>
  <si>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Chytka Vl.</t>
  </si>
  <si>
    <t>Ostat. náklady-rozp. rezerva</t>
  </si>
  <si>
    <t>SSHR</t>
  </si>
  <si>
    <t>PS238</t>
  </si>
  <si>
    <t>Odkalení nádrží tunelů T1-T10</t>
  </si>
  <si>
    <t>Stavební část</t>
  </si>
  <si>
    <t>03.</t>
  </si>
  <si>
    <t>Modernizace technologie odkalování T1 - T10</t>
  </si>
  <si>
    <t>IČ, Koordinace</t>
  </si>
  <si>
    <t>Celkem</t>
  </si>
  <si>
    <t>2</t>
  </si>
  <si>
    <t>Kč</t>
  </si>
  <si>
    <t>Dozor jiné osoby</t>
  </si>
  <si>
    <t>041903000</t>
  </si>
  <si>
    <t>000</t>
  </si>
  <si>
    <t>K</t>
  </si>
  <si>
    <t>27</t>
  </si>
  <si>
    <t>1</t>
  </si>
  <si>
    <t>Inženýrská činnost</t>
  </si>
  <si>
    <t>0</t>
  </si>
  <si>
    <t>t</t>
  </si>
  <si>
    <t>Přesun hmot pro piloty nebo podzemní stěny betonované na místě</t>
  </si>
  <si>
    <t>998001011</t>
  </si>
  <si>
    <t>002</t>
  </si>
  <si>
    <t>26</t>
  </si>
  <si>
    <t>Přesun hmot</t>
  </si>
  <si>
    <t>998</t>
  </si>
  <si>
    <t>m</t>
  </si>
  <si>
    <t>trubka ocelová bezešvá hladká jakost 11 353, 114 x 4,0 mm</t>
  </si>
  <si>
    <t>140110820</t>
  </si>
  <si>
    <t>MAT</t>
  </si>
  <si>
    <t>M</t>
  </si>
  <si>
    <t>25</t>
  </si>
  <si>
    <t>Montáž ocelové chráničky D 159 x 10 mm</t>
  </si>
  <si>
    <t>899914111</t>
  </si>
  <si>
    <t>271</t>
  </si>
  <si>
    <t>24</t>
  </si>
  <si>
    <t>23</t>
  </si>
  <si>
    <t>22</t>
  </si>
  <si>
    <t>Trubní vedení</t>
  </si>
  <si>
    <t>8</t>
  </si>
  <si>
    <t>m2</t>
  </si>
  <si>
    <t>Ochranný nátěr silikonový hydrofobizační jednonásobný vnějších podhledů z pohledového betonu ručně</t>
  </si>
  <si>
    <t>621612101</t>
  </si>
  <si>
    <t>011</t>
  </si>
  <si>
    <t>21</t>
  </si>
  <si>
    <t>Úpravy povrchů, podlahy a osazování výplní</t>
  </si>
  <si>
    <t>6</t>
  </si>
  <si>
    <t>Podkladní nebo výplňová vrstva z betonu C 12/15 tl do 100 mm</t>
  </si>
  <si>
    <t>451315114</t>
  </si>
  <si>
    <t>211</t>
  </si>
  <si>
    <t>20</t>
  </si>
  <si>
    <t>Vodorovné konstrukce</t>
  </si>
  <si>
    <t>4</t>
  </si>
  <si>
    <t>Prostup v betonových zdech</t>
  </si>
  <si>
    <t>334791113</t>
  </si>
  <si>
    <t>19</t>
  </si>
  <si>
    <t>Vytvoření prostupů do 0,02 m2 ve zdech nosných osazením vložek z dutinových tvarovek</t>
  </si>
  <si>
    <t>311101211</t>
  </si>
  <si>
    <t>18</t>
  </si>
  <si>
    <t>Svislé a kompletní konstrukce</t>
  </si>
  <si>
    <t>3</t>
  </si>
  <si>
    <t>m3</t>
  </si>
  <si>
    <t>Zálivka kotevních otvorů z betonu tř. C 25/30 objemu do 0,50 m3</t>
  </si>
  <si>
    <t>278311163</t>
  </si>
  <si>
    <t>015</t>
  </si>
  <si>
    <t>17</t>
  </si>
  <si>
    <t>Výztuž základových kleneb svařovanými sítěmi Kari</t>
  </si>
  <si>
    <t>272362021</t>
  </si>
  <si>
    <t>16</t>
  </si>
  <si>
    <t>Odstranění bednění stěn základových kleneb</t>
  </si>
  <si>
    <t>272351216</t>
  </si>
  <si>
    <t>15</t>
  </si>
  <si>
    <t>Zřízení bednění stěn základových kleneb</t>
  </si>
  <si>
    <t>272351215</t>
  </si>
  <si>
    <t>14</t>
  </si>
  <si>
    <t>Základové klenby ze ŽB tř. C 30/37</t>
  </si>
  <si>
    <t>272321611</t>
  </si>
  <si>
    <t>13</t>
  </si>
  <si>
    <t>Polštáře zhutněné pod základy ze štěrkopísku tříděného</t>
  </si>
  <si>
    <t>213311141</t>
  </si>
  <si>
    <t>12</t>
  </si>
  <si>
    <t>Zakládání</t>
  </si>
  <si>
    <t>Plošná úprava terénu do 500 m2 zemina tř 1 až 4 nerovnosti do +/- 200 mm ve svahu do 1:1</t>
  </si>
  <si>
    <t>181111133</t>
  </si>
  <si>
    <t>231</t>
  </si>
  <si>
    <t>11</t>
  </si>
  <si>
    <t>Nakládání výkopku z hornin tř. 1 až 4 do 100 m3</t>
  </si>
  <si>
    <t>167101101</t>
  </si>
  <si>
    <t>001</t>
  </si>
  <si>
    <t>10</t>
  </si>
  <si>
    <t>Vodorovné přemístění do 10000 m výkopku/sypaniny z horniny tř. 1 až 4</t>
  </si>
  <si>
    <t>162701105</t>
  </si>
  <si>
    <t>9</t>
  </si>
  <si>
    <t>Svislé přemístění výkopku z horniny tř. 1 až 4 hl výkopu do 2,5 m</t>
  </si>
  <si>
    <t>161101101</t>
  </si>
  <si>
    <t>trubka ocelová bezešvá hladká jakost 11 353, 133 x 4,5 mm</t>
  </si>
  <si>
    <t>140110940</t>
  </si>
  <si>
    <t>7</t>
  </si>
  <si>
    <t>ocel profilová IPN, v jakosti 11 375, h=160 mm</t>
  </si>
  <si>
    <t>130107180</t>
  </si>
  <si>
    <t>kg</t>
  </si>
  <si>
    <t>Osazení ocelové roznášecí konstrukce hmotnosti do 200 kg</t>
  </si>
  <si>
    <t>153891112</t>
  </si>
  <si>
    <t>5</t>
  </si>
  <si>
    <t>Kopaná sonda</t>
  </si>
  <si>
    <t>131101105</t>
  </si>
  <si>
    <t>Hloubení jam nezapažených v hornině tř. 1 a 2 objemu do 100 m3</t>
  </si>
  <si>
    <t>131101101</t>
  </si>
  <si>
    <t>Sejmutí ornice tl vrstvy přes 150 mm ručně s vodorovným přemístěním do 50 m</t>
  </si>
  <si>
    <t>121112112</t>
  </si>
  <si>
    <t>Příplatek za ztížení vykopávky v blízkosti podzemního vedení</t>
  </si>
  <si>
    <t>120001101</t>
  </si>
  <si>
    <t>Zemní práce</t>
  </si>
  <si>
    <t>Práce a dodávky HSV</t>
  </si>
  <si>
    <t>Dodavatel</t>
  </si>
  <si>
    <t>Úroveň</t>
  </si>
  <si>
    <t>Typ položky</t>
  </si>
  <si>
    <t>Sazba DPH</t>
  </si>
  <si>
    <t>Hmotnost sutě celkem</t>
  </si>
  <si>
    <t>Hmotnost sutě</t>
  </si>
  <si>
    <t>Hmotnost celkem</t>
  </si>
  <si>
    <t>Hmotnost</t>
  </si>
  <si>
    <t>Cena celkem</t>
  </si>
  <si>
    <t>Cena jednotková</t>
  </si>
  <si>
    <t>Množství celkem</t>
  </si>
  <si>
    <t>MJ</t>
  </si>
  <si>
    <t>Kód položky</t>
  </si>
  <si>
    <t>KCN</t>
  </si>
  <si>
    <t>TV</t>
  </si>
  <si>
    <t>P.Č.</t>
  </si>
  <si>
    <t>28.11.2014</t>
  </si>
  <si>
    <t>Datum:</t>
  </si>
  <si>
    <t>Zhotovitel:</t>
  </si>
  <si>
    <t>JKSO:</t>
  </si>
  <si>
    <t>Část:</t>
  </si>
  <si>
    <t>Objekt:</t>
  </si>
  <si>
    <t>ROZPOČET</t>
  </si>
  <si>
    <t>PS238.Odkalení nádrží v tunelu T1 - T10</t>
  </si>
  <si>
    <t/>
  </si>
  <si>
    <t>Název</t>
  </si>
  <si>
    <t>Zemní práce - celkem</t>
  </si>
  <si>
    <t xml:space="preserve"> Provizorní úprava terénu v zemina třídy 3</t>
  </si>
  <si>
    <t>ÚPRAVA POVRCHU</t>
  </si>
  <si>
    <t xml:space="preserve"> Zemina třídy 3, šíře 350mm,hloubka 500mm</t>
  </si>
  <si>
    <t>ZÁHOZ KABELOVÉ RÝHY</t>
  </si>
  <si>
    <t>HLOUBENÍ KABELOVÉ RÝHY</t>
  </si>
  <si>
    <t>km</t>
  </si>
  <si>
    <t xml:space="preserve"> Venkovní vedení nn v přehledném terénu</t>
  </si>
  <si>
    <t>VYTÝČENÍ TRATI</t>
  </si>
  <si>
    <t>Nátěry - celkem</t>
  </si>
  <si>
    <t xml:space="preserve"> krycího</t>
  </si>
  <si>
    <t>Zhotovení nátěru zařízení s povrchem členitým jednosložkového</t>
  </si>
  <si>
    <t xml:space="preserve"> odmaštěním</t>
  </si>
  <si>
    <t>Úpravy povrchů pod nátěry ocelových konstukcí, očištění</t>
  </si>
  <si>
    <t xml:space="preserve"> S6006-synteticke</t>
  </si>
  <si>
    <t>ŘEDIDLO</t>
  </si>
  <si>
    <t xml:space="preserve"> SU2013/1999-cerna</t>
  </si>
  <si>
    <t>BARVA-EMAIL SYNTETIC.VENKOVNÍ</t>
  </si>
  <si>
    <t>Natěr svarů venku :</t>
  </si>
  <si>
    <t xml:space="preserve"> H6000-chlorkaucukove</t>
  </si>
  <si>
    <t xml:space="preserve"> H 2001/0199-cerna</t>
  </si>
  <si>
    <t>BARVA-EMAIL CHLORKAUČUKOVY</t>
  </si>
  <si>
    <t>Nátěry svarů v zemi :</t>
  </si>
  <si>
    <t>Nátěry</t>
  </si>
  <si>
    <t>Montážní materiál a práce - celkem</t>
  </si>
  <si>
    <t>Izolace potrubí DN80 , 45m kamennou vatou tl. 50mm včetně oplechování pozinkovaným plechem</t>
  </si>
  <si>
    <t>Montážní materiál a práce</t>
  </si>
  <si>
    <t>Elektromontáže - celkem</t>
  </si>
  <si>
    <t>Podružný materiál</t>
  </si>
  <si>
    <t>ks</t>
  </si>
  <si>
    <t>Revize hromosvodu</t>
  </si>
  <si>
    <t>Revize el.zařízení</t>
  </si>
  <si>
    <t>Zkoušky a prohlídky elektrických rozvodů a zařízení celková prohlídka a vyhotovení revizní zprávy</t>
  </si>
  <si>
    <t>Svar</t>
  </si>
  <si>
    <t>Drát 8 drát o 8mm(0,40kg/m), pevně</t>
  </si>
  <si>
    <t>Drát 10 drát o 10mm(0,62kg/m), volně</t>
  </si>
  <si>
    <t>OCELOVÝ DRÁT POZINKOVANÝ</t>
  </si>
  <si>
    <t>ZINKOVANÉ PROVEDENÍ</t>
  </si>
  <si>
    <t>ZTP2 + SR 03 K 2m plná pr.25 + příložka SR 03 K</t>
  </si>
  <si>
    <t>Zemnící tyč</t>
  </si>
  <si>
    <t>SP1</t>
  </si>
  <si>
    <t>Připojovací svorka</t>
  </si>
  <si>
    <t>Páska 30x4 páska 30x4 (0,95 kg/m), volně</t>
  </si>
  <si>
    <t>OCELOVÝ PÁSEK POZINKOVANÝ</t>
  </si>
  <si>
    <t>Uzemnění :</t>
  </si>
  <si>
    <t xml:space="preserve"> 4 mm2</t>
  </si>
  <si>
    <t xml:space="preserve"> do 2,5 mm2</t>
  </si>
  <si>
    <t>Ukončení vodičů izolovaných s označením a zapojením v rozváděči nebo na přístroji</t>
  </si>
  <si>
    <t>CYKY-J 3x2.5 , volně</t>
  </si>
  <si>
    <t>CYKY-J 3x2.5 , pevně</t>
  </si>
  <si>
    <t>KABEL SILOVÝ,IZOLACE PVC</t>
  </si>
  <si>
    <t>CY 4 zž</t>
  </si>
  <si>
    <t>Ks</t>
  </si>
  <si>
    <t>PS-OF-1100 Pomocný spínač</t>
  </si>
  <si>
    <t>OFI-25-2-030AC Proudový chránič</t>
  </si>
  <si>
    <t>LR2K0312 Jisticí tepelné relé 3,7-5,5 A</t>
  </si>
  <si>
    <t>Tepelná relé</t>
  </si>
  <si>
    <t>Úprava RMS1 až RMS10</t>
  </si>
  <si>
    <t>Demontáže - celkem</t>
  </si>
  <si>
    <t>Demontáž stávajících přístrojů s rozpojením obvodů</t>
  </si>
  <si>
    <t>Demontáže</t>
  </si>
  <si>
    <t>Elektromontáže</t>
  </si>
  <si>
    <t>Dodávky - celkem</t>
  </si>
  <si>
    <t>Otápění potrubí kompletní sada</t>
  </si>
  <si>
    <t>Specifikace dodávky - celkem</t>
  </si>
  <si>
    <t>šéfmontáž</t>
  </si>
  <si>
    <t>heatTHERM-AT/0001 -10°C..+40°C - Prostorový termostat, rozsah regulace</t>
  </si>
  <si>
    <t>POZOR! ELEKTRICKÝ OHREV - výstražný štítek CJ/AJ - plastový</t>
  </si>
  <si>
    <t>SXB 8 -W4 - zámek k upevn. pásce</t>
  </si>
  <si>
    <t>SXB 8 W4 - upevnovací páska antikorozní</t>
  </si>
  <si>
    <t>FT-1L-50 - upevnovací páska - plast</t>
  </si>
  <si>
    <t>Držák svorkovnicové skríne X20X1 - držák svorkovnicové skríne</t>
  </si>
  <si>
    <t>velikost M25x1,5 - Pruchodka izolací (BSX, VSX 5-10)</t>
  </si>
  <si>
    <t>HSK-K-FLAKA M25 14x6 šedá - vývodka obj.c. 1.587.2500.50</t>
  </si>
  <si>
    <t>L20X1 TK1L - svorkovnicová skříň</t>
  </si>
  <si>
    <t>PETK-1 - ukoncovací sada pro kabel BSX, RSX, VSX</t>
  </si>
  <si>
    <t xml:space="preserve"> BSX 5-2 BCFOJ - samolimitující topný kabel</t>
  </si>
  <si>
    <t>Otápění kompletní sada :</t>
  </si>
  <si>
    <t>Specifikace dodávky</t>
  </si>
  <si>
    <t>Cena</t>
  </si>
  <si>
    <t>Montáž celkem</t>
  </si>
  <si>
    <t>Materiál celkem</t>
  </si>
  <si>
    <t>Materiál</t>
  </si>
  <si>
    <t>Počet</t>
  </si>
  <si>
    <t>Mj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</si>
  <si>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</si>
  <si>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</si>
  <si>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</si>
  <si>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</si>
  <si>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</si>
  <si>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</si>
  <si>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</si>
  <si>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</si>
  <si>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</si>
  <si>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PPV 1,00% z nátěrů a zemních prací</t>
  </si>
  <si>
    <t>Mezisoučet 2</t>
  </si>
  <si>
    <t>Dodav. dokumentace 10,00%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</si>
  <si>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</si>
  <si>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</si>
  <si>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</si>
  <si>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</si>
  <si>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</si>
  <si>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2,00%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</si>
  <si>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</si>
  <si>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</si>
  <si>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</si>
  <si>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</si>
  <si>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14%</t>
  </si>
  <si>
    <t>Náklady celkem s DPH</t>
  </si>
  <si>
    <t>Roční nárůst cen 0,00%</t>
  </si>
  <si>
    <t>Součty odstavců</t>
  </si>
  <si>
    <t xml:space="preserve">  Demontáže</t>
  </si>
  <si>
    <t>Seznam výrobců</t>
  </si>
  <si>
    <t>Číslo (ID)
výrobce</t>
  </si>
  <si>
    <t>1021</t>
  </si>
  <si>
    <t>1026</t>
  </si>
  <si>
    <t>1127</t>
  </si>
  <si>
    <t>9998</t>
  </si>
  <si>
    <t>9999</t>
  </si>
  <si>
    <t>1182</t>
  </si>
  <si>
    <t>1231</t>
  </si>
  <si>
    <t>7002</t>
  </si>
  <si>
    <t>1244</t>
  </si>
  <si>
    <t>Vedlejší rozpočtové náklady z dílu 03. stavební část</t>
  </si>
  <si>
    <t>Ostatní konstrukce a práce-bourání</t>
  </si>
  <si>
    <t>006</t>
  </si>
  <si>
    <t>981511114</t>
  </si>
  <si>
    <t>Demolice konstrukcí objektů z betonu železového postupným rozebíráním</t>
  </si>
  <si>
    <t>28</t>
  </si>
  <si>
    <t>03.Stavební část</t>
  </si>
  <si>
    <t>112101122</t>
  </si>
  <si>
    <t>Kácení stromů jehličnatých D kmene do 500 mm</t>
  </si>
  <si>
    <t>kus</t>
  </si>
  <si>
    <t>112201102</t>
  </si>
  <si>
    <t>Odstranění pařezů D do 500 mm</t>
  </si>
  <si>
    <t>29</t>
  </si>
  <si>
    <t>30</t>
  </si>
  <si>
    <t xml:space="preserve">ROZPOČET  </t>
  </si>
  <si>
    <t>Modernizace technologie odkalování T1 - T10 Heřmanův Městec</t>
  </si>
  <si>
    <t>PS238. Odkalení nádrží v tunelu T1 - T10</t>
  </si>
  <si>
    <t>SPRÁVA STÁTNÍCH HMOTNÝCH REZERV</t>
  </si>
  <si>
    <t xml:space="preserve">Část:   </t>
  </si>
  <si>
    <t>01. Strojně technologická část</t>
  </si>
  <si>
    <t>Dodávka jednotková</t>
  </si>
  <si>
    <t>Montáž jednotková</t>
  </si>
  <si>
    <t>Dodávka
celkem</t>
  </si>
  <si>
    <t>Montáž
celkem</t>
  </si>
  <si>
    <t>Hmotnost jednotková</t>
  </si>
  <si>
    <t>Hmotnost
celkem</t>
  </si>
  <si>
    <t>MON</t>
  </si>
  <si>
    <t>Montáže</t>
  </si>
  <si>
    <t>Provozní zařízení - strojní zařízení</t>
  </si>
  <si>
    <r>
      <rPr>
        <b/>
        <u/>
        <sz val="8"/>
        <rFont val="Arial CE"/>
        <charset val="238"/>
      </rPr>
      <t>Pozice P1 až P10</t>
    </r>
    <r>
      <rPr>
        <sz val="8"/>
        <rFont val="Arial CE"/>
        <charset val="238"/>
      </rPr>
      <t>, Samonasávací odkalovací čerpadlo, dopravní množství Q= ~167 l/min, výtlačná výška H= 25 m, NPSHr = do 2,6 m, typ CWS45, jednoduchá mechanická ucpávka s maznicí, litinová skříň (GC25), medium: voda s příměsí leteckého petroleje JET-A1, pevné částice do 5%, velikost 5 mm , teplota média : +5 až +20°C, Soustrojí - čerpadlo, elmotor, rám, spojka, příslušenství, elmotor 2,2 kw, 400 V, 50 Hz, pracovní prostředí - zóna Z1 Exd IIB T4</t>
    </r>
  </si>
  <si>
    <t>DEMONTÁŽ a zpětná MONTÁŽ stávajícího kulového kohoutu mezipřírubového K 85.2 171-516, DN80, PN16, L= 118 mm</t>
  </si>
  <si>
    <t>Klapka zpětná s obtokem L16 117-516, DN40, PN16, L= 200 mm</t>
  </si>
  <si>
    <t>Filtr sítový, D71 118-516 (540), DN40, PN16, L= 200 mm</t>
  </si>
  <si>
    <t>Kulový kohout trojdílný, závitový s plným průtokem K 83 131 063/040, PN40, závit BSP (G) 1 1/2" (DN40), L= 119 mm</t>
  </si>
  <si>
    <t>Kulový kohout trojdílný, závitový s plným průtokem K 83 131 063/040, PN40, závit BSP (G) 1" (DN25), L= 86 mm</t>
  </si>
  <si>
    <t>Kond. smyčka stočená s nátrub. přípojkou, ČSN 137530.7 druh D, mater. 11523</t>
  </si>
  <si>
    <t>Ventil tlakoměrový uzavírací, M20x1,5, ČSN 137517.5 druh A, mosaz</t>
  </si>
  <si>
    <t>Těsnění ploché pr. 20, ČSN 137540.1</t>
  </si>
  <si>
    <t xml:space="preserve">Manometr pr. 100/M20x1,5 s glycerínovou náplní, rozsah 0 až 6 bar </t>
  </si>
  <si>
    <t>Trubka DN 80, pr. 88,9 x 3,6, ČSN 42 5715, mater. P265GH,</t>
  </si>
  <si>
    <t>Trubka DN 65, pr. 76,1 x 3,2, ČSN 42 5715, mater. P265GH,</t>
  </si>
  <si>
    <t>Trubka DN 40, pr. 48,3 x 2,6, ČSN 42 5715, mater. P265GH,</t>
  </si>
  <si>
    <t>Trubka DN 25, pr. 33,7 x 2,6, ČSN 42 5715, mater. P265GH,</t>
  </si>
  <si>
    <t>Přechod jednostranný, DN80/65, EN 10253, mater. 11 353.1,</t>
  </si>
  <si>
    <t>Přechod přímý PN40, DN65/50, EN 10253, mater. P265GH,</t>
  </si>
  <si>
    <t>Oblouk DN 80 (pr. 88,9x3,2), R= 1,5DN, 90°, EN 10253, mater. P265GH,</t>
  </si>
  <si>
    <t>Oblouk DN 65 (pr. 76,1x2,9), R= 1,5DN, 90°, EN 10253, mater. P265GH,</t>
  </si>
  <si>
    <t>Oblouk DN 40 (pr. 48,3x2,6), R= 1,5DN, 90°, EN 10253, mater. P265GH,</t>
  </si>
  <si>
    <t>Oblouk DN 25 (pr. 33,7x2,6), R= 1,5DN, 90°, EN 10253, mater. P265GH,</t>
  </si>
  <si>
    <t>Oblouk DN 65 (pr. 76,1x2,9), R= 1,5DN, 45°, EN 10253, mater. P265GH,</t>
  </si>
  <si>
    <t>Oblouk DN 80 (pr. 88,9x3,2), R= 2,5DN, EN 10253, mater. P265GH,</t>
  </si>
  <si>
    <t>Oblouk DN 80 (pr. 88,9x3,2), R= 2,5DN, 45°, EN 10253, mater. P265GH,</t>
  </si>
  <si>
    <t>Odbočka DN65/65, na montáži</t>
  </si>
  <si>
    <t>Odbočka DN40/40, na montáži</t>
  </si>
  <si>
    <t>Odbočka DN40/25, na montáži</t>
  </si>
  <si>
    <t>Příruba plochá DN 80, TYP 01, PN  6, EN 1092-1/01 B, mater. P265GH,</t>
  </si>
  <si>
    <t>Příruba plochá DN 40, TYP 01, PN  6, EN 1092-1/01 B, mater. P265GH,</t>
  </si>
  <si>
    <t>Příruba plochá DN 80, TYP 01, PN 16, EN 1092-1/01 B, mater. P265GH,</t>
  </si>
  <si>
    <t>Příruba plochá DN 65, TYP 01, PN 16, EN 1092-1/01 B, mater. P265GH,</t>
  </si>
  <si>
    <t>Příruba plochá DN 40, TYP 01, PN 16, EN 1092-1/01 B, mater. P265GH,</t>
  </si>
  <si>
    <t>PŘÍR. SPOJE PŘEMOSTĚNÉ - Materiálové provedení spojovacího materiálu pro přírubové spoje: Šrouby:: M..x..-8.8-A3L, Zn ČSN EN 24014, mater. 12040.6, Matice: M..-8-A3L, Zn, ČSN EN 24032, mater. 12050.6, Vějířovitá podložka, Zn, DIN 6798, mater. 11 701, Těsnění ploché, Temaplus, tl. 2 mm</t>
  </si>
  <si>
    <t>Př. spoj DN 80 / PN6, 4x M16x55, ČSN 13 1092,  (n-šroubů,  n-matic, 2n-věj. podložek, 1x těsnění)</t>
  </si>
  <si>
    <t>Př. spoj DN 40 / PN6, 4x M12x50, ČSN 13 1092,  (n-šroubů,  n-matic, 2n-věj. podložek, 1x těsnění)</t>
  </si>
  <si>
    <t>Př. spoj DN 80 / PN16, 8x M16x70, ČSN 13 1092,  (n-šroubů,  n-matic, 2n-věj. podložek, 1x těsnění)</t>
  </si>
  <si>
    <t>Př. spoj DN 65 / PN16, 4x M16x60, ČSN 13 1092,  (n-šroubů,  n-matic, 2n-věj. podložek, 1x těsnění)</t>
  </si>
  <si>
    <t>Př. spoj DN 40 / PN16, 4x M16x60, ČSN 13 1092,  (n-šroubů,  n-matic, 2n-věj. podložek, 1x těsnění)</t>
  </si>
  <si>
    <t xml:space="preserve">Ocelový nátrubek G 1", ČSN 13 8335, l= 43 mm </t>
  </si>
  <si>
    <t>Zátka s vnějším závitem G 1", ČSN EN 10242, typ T9</t>
  </si>
  <si>
    <t>Tyč L 70x70x7, EN 10056, mater. tř. 11,</t>
  </si>
  <si>
    <t>Tyč U 120, ., ČSN 42 5570, mater. tř. 11,</t>
  </si>
  <si>
    <t>Ocelová deska tl. 8 mm, 200 x 200 mm, ČSN 42 5308, mater. 11 373,</t>
  </si>
  <si>
    <t>Chem. patrona, HVU M10 x 90, Hilti</t>
  </si>
  <si>
    <t>Kotevní šroub, HAS M10 x 90/21, Hilti</t>
  </si>
  <si>
    <t>Chem. patrona, HVU M8 x 80, Hilti</t>
  </si>
  <si>
    <t>Kotevní šroub, HAS M8 x 80/14, Hilti</t>
  </si>
  <si>
    <t>Třmen pevný P1, DN80, ., ČSN 13 0725.0</t>
  </si>
  <si>
    <t>Třmen pevný P1, DN65, ., ČSN 13 0725.0</t>
  </si>
  <si>
    <t>Třmen pevný P1, DN40, ., ČSN 13 0725.0</t>
  </si>
  <si>
    <t>Uzemňovací praporec, dle dokumentace, 30x5-200, mater. uhlík. ocel,</t>
  </si>
  <si>
    <t>Demontáž původního odkalení v chodbách tunelů</t>
  </si>
  <si>
    <t>Odkalovací čerpadlo</t>
  </si>
  <si>
    <t>Trubka DN 50</t>
  </si>
  <si>
    <t>Ruční řezy trubky DN50</t>
  </si>
  <si>
    <r>
      <rPr>
        <b/>
        <sz val="8"/>
        <rFont val="Arial CE"/>
        <charset val="238"/>
      </rPr>
      <t>Dekontaminace - proplach původního odkalovacího potrubí v zemi</t>
    </r>
    <r>
      <rPr>
        <sz val="8"/>
        <rFont val="Arial CE"/>
        <charset val="238"/>
      </rPr>
      <t xml:space="preserve"> - Potrubí DN80, délka 510 m, objem cca 2,7 m3, Proplach (čištění) vodou s detergentem, vypláchnutí čistou vodou, likvidace oplachových vod oprávněnou firmou</t>
    </r>
  </si>
  <si>
    <t>kpl</t>
  </si>
  <si>
    <t>Provozní zařízení - nátěry</t>
  </si>
  <si>
    <t>Potrubí (1x základní, 1x mezivrstva, 1x krycí nátěr)</t>
  </si>
  <si>
    <t>Armatury (1x základní, 1x mezivrstva)</t>
  </si>
  <si>
    <t>OK (1x základní, 1x mezivrstva, 1x krycí nátěr)</t>
  </si>
  <si>
    <t>Provozní zařízení - ostatní</t>
  </si>
  <si>
    <t>Tlaková zkouška vč. přípravků</t>
  </si>
  <si>
    <t>Defektoskopická zkouška potrubí</t>
  </si>
  <si>
    <t>Doprava</t>
  </si>
  <si>
    <t>Vnitrostaveništní přesun</t>
  </si>
  <si>
    <t>Lešení</t>
  </si>
  <si>
    <t>Jeřábové práce</t>
  </si>
  <si>
    <t>Elektrická energie</t>
  </si>
  <si>
    <t>Dodavatelská dokumentace</t>
  </si>
  <si>
    <t>Projektová dokumentace - provedení skutečného stavu</t>
  </si>
  <si>
    <t>NUS</t>
  </si>
  <si>
    <t>NUS01</t>
  </si>
  <si>
    <t>NUS02</t>
  </si>
  <si>
    <t>NUS03</t>
  </si>
  <si>
    <t>18.11.2014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</si>
</sst>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K_č_-;\-* #,##0\ _K_č_-;_-* &quot;-&quot;\ _K_č_-;_-@_-"/>
    <numFmt numFmtId="164" formatCode="####;\-####"/>
    <numFmt numFmtId="165" formatCode="#,##0;\-#,##0"/>
    <numFmt numFmtId="166" formatCode="#,##0.00;\-#,##0.00"/>
    <numFmt numFmtId="167" formatCode="#,##0.0000;\-#,##0.0000"/>
    <numFmt numFmtId="168" formatCode="#,##0.000;\-#,##0.000"/>
    <numFmt numFmtId="169" formatCode="#,##0.0;\-#,##0.0"/>
    <numFmt numFmtId="170" formatCode="#,##0.00000;\-#,##0.00000"/>
    <numFmt numFmtId="171" formatCode="#,##0.0"/>
    <numFmt numFmtId="172" formatCode="#,##0.00_ ;\-#,##0.00\ 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color indexed="10"/>
      <name val="Arial CE"/>
      <charset val="238"/>
    </font>
    <font>
      <sz val="8"/>
      <color indexed="10"/>
      <name val="MS Sans Serif"/>
      <family val="2"/>
      <charset val="238"/>
    </font>
    <font>
      <b/>
      <sz val="8"/>
      <color indexed="30"/>
      <name val="Arial CE"/>
      <charset val="238"/>
    </font>
    <font>
      <sz val="8"/>
      <color indexed="30"/>
      <name val="MS Sans Serif"/>
      <family val="2"/>
      <charset val="238"/>
    </font>
    <font>
      <sz val="8"/>
      <color indexed="57"/>
      <name val="MS Sans Serif"/>
      <charset val="1"/>
    </font>
    <font>
      <b/>
      <sz val="8"/>
      <color indexed="57"/>
      <name val="MS Sans Serif"/>
      <family val="2"/>
      <charset val="238"/>
    </font>
    <font>
      <b/>
      <sz val="8"/>
      <color indexed="57"/>
      <name val="Arial CE"/>
      <family val="2"/>
      <charset val="238"/>
    </font>
    <font>
      <b/>
      <sz val="10"/>
      <color indexed="10"/>
      <name val="MS Sans Serif"/>
      <family val="2"/>
      <charset val="238"/>
    </font>
    <font>
      <b/>
      <sz val="10"/>
      <color indexed="10"/>
      <name val="Arial CE"/>
      <family val="2"/>
      <charset val="238"/>
    </font>
    <font>
      <u/>
      <sz val="8"/>
      <color theme="10"/>
      <name val="Trebuchet MS"/>
      <charset val="238"/>
    </font>
    <font>
      <sz val="8"/>
      <name val="Trebuchet MS"/>
      <charset val="238"/>
    </font>
    <font>
      <sz val="10"/>
      <name val="Arial"/>
      <charset val="238"/>
    </font>
    <font>
      <b/>
      <sz val="8"/>
      <color rgb="FF00B0F0"/>
      <name val="Arial CE"/>
      <charset val="238"/>
    </font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sz val="8"/>
      <color indexed="9"/>
      <name val="Arial"/>
      <charset val="110"/>
    </font>
    <font>
      <b/>
      <sz val="10"/>
      <name val="Arial CE"/>
      <charset val="110"/>
    </font>
    <font>
      <sz val="10"/>
      <name val="Arial CE"/>
      <charset val="238"/>
    </font>
    <font>
      <b/>
      <sz val="9"/>
      <name val="Arial CE"/>
      <family val="2"/>
      <charset val="238"/>
    </font>
    <font>
      <sz val="8"/>
      <name val="Arial"/>
      <family val="2"/>
      <charset val="238"/>
    </font>
    <font>
      <b/>
      <u/>
      <sz val="8"/>
      <name val="Arial"/>
      <charset val="110"/>
    </font>
    <font>
      <b/>
      <u/>
      <sz val="8"/>
      <color indexed="10"/>
      <name val="Arial"/>
      <charset val="110"/>
    </font>
    <font>
      <b/>
      <sz val="8"/>
      <color indexed="20"/>
      <name val="Arial"/>
      <charset val="110"/>
    </font>
    <font>
      <b/>
      <sz val="8"/>
      <color indexed="12"/>
      <name val="Arial"/>
      <charset val="110"/>
    </font>
    <font>
      <sz val="8"/>
      <color indexed="12"/>
      <name val="Arial"/>
      <charset val="110"/>
    </font>
    <font>
      <b/>
      <sz val="8"/>
      <name val="Arial CE"/>
      <charset val="110"/>
    </font>
    <font>
      <b/>
      <sz val="14"/>
      <color indexed="10"/>
      <name val="Arial CE"/>
      <charset val="110"/>
    </font>
    <font>
      <b/>
      <sz val="9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sz val="8"/>
      <name val="Arial CYR"/>
      <charset val="238"/>
    </font>
    <font>
      <b/>
      <sz val="8"/>
      <color indexed="10"/>
      <name val="Arial CE"/>
      <charset val="238"/>
    </font>
    <font>
      <b/>
      <u/>
      <sz val="8"/>
      <name val="Arial CE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rgb="FFFFEA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0">
    <xf numFmtId="0" fontId="0" fillId="0" borderId="0"/>
    <xf numFmtId="0" fontId="3" fillId="0" borderId="0" applyAlignment="0">
      <alignment vertical="top" wrapText="1"/>
      <protection locked="0"/>
    </xf>
    <xf numFmtId="0" fontId="17" fillId="0" borderId="0" applyNumberFormat="0" applyFill="0" applyBorder="0" applyAlignment="0" applyProtection="0">
      <alignment vertical="top" wrapText="1"/>
      <protection locked="0"/>
    </xf>
    <xf numFmtId="0" fontId="2" fillId="0" borderId="0"/>
    <xf numFmtId="0" fontId="18" fillId="0" borderId="0" applyAlignment="0">
      <alignment vertical="top" wrapText="1"/>
      <protection locked="0"/>
    </xf>
    <xf numFmtId="0" fontId="19" fillId="0" borderId="0"/>
    <xf numFmtId="0" fontId="21" fillId="0" borderId="0" applyAlignment="0">
      <alignment vertical="top" wrapText="1"/>
      <protection locked="0"/>
    </xf>
    <xf numFmtId="41" fontId="35" fillId="0" borderId="0" applyFont="0" applyFill="0" applyBorder="0" applyAlignment="0" applyProtection="0"/>
    <xf numFmtId="0" fontId="21" fillId="0" borderId="0" applyAlignment="0">
      <alignment vertical="top" wrapText="1"/>
      <protection locked="0"/>
    </xf>
    <xf numFmtId="0" fontId="1" fillId="0" borderId="0"/>
  </cellStyleXfs>
  <cellXfs count="314">
    <xf numFmtId="0" fontId="0" fillId="0" borderId="0" xfId="0"/>
    <xf numFmtId="0" fontId="4" fillId="2" borderId="0" xfId="1" applyFont="1" applyFill="1" applyAlignment="1" applyProtection="1">
      <alignment horizontal="left" vertical="center"/>
    </xf>
    <xf numFmtId="0" fontId="5" fillId="2" borderId="0" xfId="1" applyFont="1" applyFill="1" applyAlignment="1" applyProtection="1">
      <alignment horizontal="left" vertical="center"/>
    </xf>
    <xf numFmtId="0" fontId="3" fillId="3" borderId="0" xfId="1" applyFill="1" applyAlignment="1">
      <alignment horizontal="left" vertical="center"/>
      <protection locked="0"/>
    </xf>
    <xf numFmtId="0" fontId="6" fillId="2" borderId="0" xfId="1" applyFont="1" applyFill="1" applyAlignment="1" applyProtection="1">
      <alignment horizontal="left" vertical="center"/>
    </xf>
    <xf numFmtId="0" fontId="7" fillId="2" borderId="0" xfId="1" applyFont="1" applyFill="1" applyAlignment="1" applyProtection="1">
      <alignment horizontal="left" vertical="center"/>
    </xf>
    <xf numFmtId="0" fontId="7" fillId="2" borderId="0" xfId="1" applyFont="1" applyFill="1" applyAlignment="1" applyProtection="1">
      <alignment horizontal="right" vertical="center"/>
    </xf>
    <xf numFmtId="0" fontId="6" fillId="4" borderId="1" xfId="1" applyFont="1" applyFill="1" applyBorder="1" applyAlignment="1" applyProtection="1">
      <alignment horizontal="center" vertical="center" wrapText="1"/>
    </xf>
    <xf numFmtId="0" fontId="6" fillId="4" borderId="2" xfId="1" applyFont="1" applyFill="1" applyBorder="1" applyAlignment="1" applyProtection="1">
      <alignment horizontal="center" vertical="center" wrapText="1"/>
    </xf>
    <xf numFmtId="0" fontId="6" fillId="4" borderId="3" xfId="1" applyFont="1" applyFill="1" applyBorder="1" applyAlignment="1" applyProtection="1">
      <alignment horizontal="center" vertical="center" wrapText="1"/>
    </xf>
    <xf numFmtId="0" fontId="6" fillId="4" borderId="4" xfId="1" applyFont="1" applyFill="1" applyBorder="1" applyAlignment="1" applyProtection="1">
      <alignment horizontal="center" vertical="center" wrapText="1"/>
    </xf>
    <xf numFmtId="0" fontId="8" fillId="3" borderId="0" xfId="1" applyFont="1" applyFill="1" applyAlignment="1">
      <alignment horizontal="left" vertical="center" wrapText="1"/>
      <protection locked="0"/>
    </xf>
    <xf numFmtId="4" fontId="8" fillId="3" borderId="0" xfId="1" applyNumberFormat="1" applyFont="1" applyFill="1" applyAlignment="1">
      <alignment horizontal="right" vertical="center"/>
      <protection locked="0"/>
    </xf>
    <xf numFmtId="4" fontId="8" fillId="3" borderId="0" xfId="1" applyNumberFormat="1" applyFont="1" applyFill="1" applyAlignment="1" applyProtection="1">
      <alignment horizontal="right" vertical="center"/>
    </xf>
    <xf numFmtId="0" fontId="9" fillId="3" borderId="0" xfId="1" applyFont="1" applyFill="1" applyAlignment="1">
      <alignment horizontal="left" vertical="center"/>
      <protection locked="0"/>
    </xf>
    <xf numFmtId="0" fontId="11" fillId="3" borderId="0" xfId="1" applyFont="1" applyFill="1" applyAlignment="1">
      <alignment horizontal="left" vertical="center"/>
      <protection locked="0"/>
    </xf>
    <xf numFmtId="0" fontId="3" fillId="3" borderId="0" xfId="1" applyFont="1" applyFill="1" applyAlignment="1">
      <alignment horizontal="left" vertical="center"/>
      <protection locked="0"/>
    </xf>
    <xf numFmtId="0" fontId="3" fillId="3" borderId="0" xfId="1" applyFill="1" applyBorder="1" applyAlignment="1">
      <alignment horizontal="left" vertical="center"/>
      <protection locked="0"/>
    </xf>
    <xf numFmtId="0" fontId="7" fillId="2" borderId="0" xfId="0" applyFont="1" applyFill="1" applyBorder="1" applyAlignment="1" applyProtection="1">
      <alignment horizontal="left" vertical="center"/>
    </xf>
    <xf numFmtId="0" fontId="6" fillId="3" borderId="5" xfId="0" applyFont="1" applyFill="1" applyBorder="1" applyAlignment="1" applyProtection="1">
      <alignment horizontal="left" vertical="center" wrapText="1"/>
    </xf>
    <xf numFmtId="0" fontId="7" fillId="3" borderId="5" xfId="1" applyFont="1" applyFill="1" applyBorder="1" applyAlignment="1" applyProtection="1">
      <alignment horizontal="left" vertical="center" wrapText="1"/>
    </xf>
    <xf numFmtId="4" fontId="7" fillId="3" borderId="5" xfId="1" applyNumberFormat="1" applyFont="1" applyFill="1" applyBorder="1" applyAlignment="1" applyProtection="1">
      <alignment horizontal="right" vertical="center"/>
    </xf>
    <xf numFmtId="0" fontId="10" fillId="5" borderId="5" xfId="1" applyFont="1" applyFill="1" applyBorder="1" applyAlignment="1">
      <alignment horizontal="left" vertical="center" wrapText="1"/>
      <protection locked="0"/>
    </xf>
    <xf numFmtId="4" fontId="10" fillId="5" borderId="5" xfId="1" applyNumberFormat="1" applyFont="1" applyFill="1" applyBorder="1" applyAlignment="1">
      <alignment horizontal="right" vertical="center"/>
      <protection locked="0"/>
    </xf>
    <xf numFmtId="0" fontId="13" fillId="3" borderId="5" xfId="1" applyFont="1" applyFill="1" applyBorder="1" applyAlignment="1">
      <alignment horizontal="left" vertical="center"/>
      <protection locked="0"/>
    </xf>
    <xf numFmtId="0" fontId="12" fillId="3" borderId="5" xfId="1" applyFont="1" applyFill="1" applyBorder="1" applyAlignment="1">
      <alignment horizontal="left" vertical="center"/>
      <protection locked="0"/>
    </xf>
    <xf numFmtId="0" fontId="3" fillId="3" borderId="5" xfId="1" applyFill="1" applyBorder="1" applyAlignment="1">
      <alignment horizontal="left" vertical="center"/>
      <protection locked="0"/>
    </xf>
    <xf numFmtId="0" fontId="3" fillId="3" borderId="5" xfId="1" applyFill="1" applyBorder="1" applyAlignment="1">
      <alignment horizontal="center" vertical="center"/>
      <protection locked="0"/>
    </xf>
    <xf numFmtId="0" fontId="15" fillId="3" borderId="5" xfId="1" applyFont="1" applyFill="1" applyBorder="1" applyAlignment="1">
      <alignment horizontal="left" vertical="center"/>
      <protection locked="0"/>
    </xf>
    <xf numFmtId="0" fontId="20" fillId="6" borderId="5" xfId="0" applyFont="1" applyFill="1" applyBorder="1" applyAlignment="1" applyProtection="1">
      <alignment horizontal="left" vertical="center" wrapText="1"/>
    </xf>
    <xf numFmtId="0" fontId="7" fillId="6" borderId="5" xfId="1" applyFont="1" applyFill="1" applyBorder="1" applyAlignment="1" applyProtection="1">
      <alignment horizontal="left" vertical="center" wrapText="1"/>
    </xf>
    <xf numFmtId="4" fontId="7" fillId="6" borderId="5" xfId="1" applyNumberFormat="1" applyFont="1" applyFill="1" applyBorder="1" applyAlignment="1" applyProtection="1">
      <alignment horizontal="right" vertical="center"/>
    </xf>
    <xf numFmtId="4" fontId="10" fillId="5" borderId="5" xfId="1" applyNumberFormat="1" applyFont="1" applyFill="1" applyBorder="1" applyAlignment="1" applyProtection="1">
      <alignment horizontal="right" vertical="center"/>
    </xf>
    <xf numFmtId="4" fontId="10" fillId="6" borderId="5" xfId="1" applyNumberFormat="1" applyFont="1" applyFill="1" applyBorder="1" applyAlignment="1" applyProtection="1">
      <alignment horizontal="right" vertical="center"/>
    </xf>
    <xf numFmtId="4" fontId="14" fillId="3" borderId="5" xfId="1" applyNumberFormat="1" applyFont="1" applyFill="1" applyBorder="1" applyAlignment="1">
      <alignment horizontal="right" vertical="center"/>
      <protection locked="0"/>
    </xf>
    <xf numFmtId="4" fontId="3" fillId="3" borderId="5" xfId="1" applyNumberFormat="1" applyFill="1" applyBorder="1" applyAlignment="1">
      <alignment horizontal="right" vertical="center"/>
      <protection locked="0"/>
    </xf>
    <xf numFmtId="4" fontId="16" fillId="3" borderId="5" xfId="1" applyNumberFormat="1" applyFont="1" applyFill="1" applyBorder="1" applyAlignment="1">
      <alignment horizontal="right" vertical="center"/>
      <protection locked="0"/>
    </xf>
    <xf numFmtId="0" fontId="21" fillId="0" borderId="6" xfId="6" applyFont="1" applyBorder="1" applyAlignment="1" applyProtection="1">
      <alignment horizontal="left"/>
    </xf>
    <xf numFmtId="0" fontId="21" fillId="0" borderId="7" xfId="6" applyFont="1" applyBorder="1" applyAlignment="1" applyProtection="1">
      <alignment horizontal="left"/>
    </xf>
    <xf numFmtId="0" fontId="21" fillId="0" borderId="8" xfId="6" applyFont="1" applyBorder="1" applyAlignment="1" applyProtection="1">
      <alignment horizontal="left"/>
    </xf>
    <xf numFmtId="0" fontId="21" fillId="0" borderId="0" xfId="6" applyAlignment="1" applyProtection="1">
      <alignment horizontal="left" vertical="top"/>
    </xf>
    <xf numFmtId="0" fontId="22" fillId="0" borderId="7" xfId="6" applyFont="1" applyBorder="1" applyAlignment="1" applyProtection="1">
      <alignment horizontal="left"/>
    </xf>
    <xf numFmtId="0" fontId="21" fillId="0" borderId="9" xfId="6" applyFont="1" applyBorder="1" applyAlignment="1" applyProtection="1">
      <alignment horizontal="left"/>
    </xf>
    <xf numFmtId="0" fontId="21" fillId="0" borderId="10" xfId="6" applyFont="1" applyBorder="1" applyAlignment="1" applyProtection="1">
      <alignment horizontal="left"/>
    </xf>
    <xf numFmtId="0" fontId="21" fillId="0" borderId="11" xfId="6" applyFont="1" applyBorder="1" applyAlignment="1" applyProtection="1">
      <alignment horizontal="left"/>
    </xf>
    <xf numFmtId="0" fontId="23" fillId="0" borderId="6" xfId="6" applyFont="1" applyBorder="1" applyAlignment="1" applyProtection="1">
      <alignment horizontal="left" vertical="center"/>
    </xf>
    <xf numFmtId="0" fontId="23" fillId="0" borderId="7" xfId="6" applyFont="1" applyBorder="1" applyAlignment="1" applyProtection="1">
      <alignment horizontal="left" vertical="center"/>
    </xf>
    <xf numFmtId="0" fontId="23" fillId="0" borderId="8" xfId="6" applyFont="1" applyBorder="1" applyAlignment="1" applyProtection="1">
      <alignment horizontal="left" vertical="center"/>
    </xf>
    <xf numFmtId="0" fontId="23" fillId="0" borderId="12" xfId="6" applyFont="1" applyBorder="1" applyAlignment="1" applyProtection="1">
      <alignment horizontal="left" vertical="center"/>
    </xf>
    <xf numFmtId="0" fontId="23" fillId="0" borderId="0" xfId="6" applyFont="1" applyAlignment="1" applyProtection="1">
      <alignment horizontal="left" vertical="center"/>
    </xf>
    <xf numFmtId="0" fontId="24" fillId="0" borderId="13" xfId="6" applyFont="1" applyBorder="1" applyAlignment="1" applyProtection="1">
      <alignment horizontal="left" vertical="center"/>
    </xf>
    <xf numFmtId="164" fontId="24" fillId="0" borderId="14" xfId="6" applyNumberFormat="1" applyFont="1" applyBorder="1" applyAlignment="1" applyProtection="1">
      <alignment horizontal="right" vertical="center"/>
    </xf>
    <xf numFmtId="0" fontId="23" fillId="0" borderId="15" xfId="6" applyFont="1" applyBorder="1" applyAlignment="1" applyProtection="1">
      <alignment horizontal="left" vertical="center"/>
    </xf>
    <xf numFmtId="0" fontId="23" fillId="0" borderId="16" xfId="6" applyFont="1" applyBorder="1" applyAlignment="1" applyProtection="1">
      <alignment horizontal="left" vertical="center"/>
    </xf>
    <xf numFmtId="0" fontId="24" fillId="0" borderId="17" xfId="6" applyFont="1" applyBorder="1" applyAlignment="1" applyProtection="1">
      <alignment horizontal="left" vertical="center" wrapText="1"/>
    </xf>
    <xf numFmtId="0" fontId="23" fillId="0" borderId="18" xfId="6" applyFont="1" applyBorder="1" applyAlignment="1" applyProtection="1">
      <alignment horizontal="left" vertical="center"/>
    </xf>
    <xf numFmtId="164" fontId="24" fillId="0" borderId="17" xfId="6" applyNumberFormat="1" applyFont="1" applyBorder="1" applyAlignment="1" applyProtection="1">
      <alignment horizontal="right" vertical="center"/>
    </xf>
    <xf numFmtId="164" fontId="24" fillId="0" borderId="0" xfId="6" applyNumberFormat="1" applyFont="1" applyAlignment="1" applyProtection="1">
      <alignment horizontal="right" vertical="center"/>
    </xf>
    <xf numFmtId="0" fontId="24" fillId="0" borderId="17" xfId="6" applyFont="1" applyBorder="1" applyAlignment="1" applyProtection="1">
      <alignment horizontal="left" vertical="center"/>
    </xf>
    <xf numFmtId="0" fontId="24" fillId="0" borderId="0" xfId="6" applyFont="1" applyAlignment="1" applyProtection="1">
      <alignment horizontal="left" vertical="top" wrapText="1"/>
    </xf>
    <xf numFmtId="0" fontId="24" fillId="0" borderId="0" xfId="6" applyFont="1" applyAlignment="1" applyProtection="1">
      <alignment horizontal="left" vertical="top"/>
    </xf>
    <xf numFmtId="0" fontId="23" fillId="0" borderId="14" xfId="6" applyFont="1" applyBorder="1" applyAlignment="1" applyProtection="1">
      <alignment horizontal="left" vertical="center"/>
    </xf>
    <xf numFmtId="0" fontId="24" fillId="0" borderId="22" xfId="6" applyFont="1" applyBorder="1" applyAlignment="1" applyProtection="1">
      <alignment horizontal="left" vertical="center"/>
    </xf>
    <xf numFmtId="0" fontId="24" fillId="0" borderId="23" xfId="6" applyFont="1" applyBorder="1" applyAlignment="1" applyProtection="1">
      <alignment horizontal="left" vertical="center"/>
    </xf>
    <xf numFmtId="164" fontId="24" fillId="0" borderId="24" xfId="6" applyNumberFormat="1" applyFont="1" applyBorder="1" applyAlignment="1" applyProtection="1">
      <alignment horizontal="right" vertical="center"/>
    </xf>
    <xf numFmtId="0" fontId="23" fillId="0" borderId="25" xfId="6" applyFont="1" applyBorder="1" applyAlignment="1" applyProtection="1">
      <alignment horizontal="left" vertical="center"/>
    </xf>
    <xf numFmtId="0" fontId="24" fillId="0" borderId="19" xfId="6" applyFont="1" applyBorder="1" applyAlignment="1" applyProtection="1">
      <alignment horizontal="left" vertical="center"/>
    </xf>
    <xf numFmtId="0" fontId="23" fillId="0" borderId="20" xfId="6" applyFont="1" applyBorder="1" applyAlignment="1" applyProtection="1">
      <alignment horizontal="left" vertical="center"/>
    </xf>
    <xf numFmtId="0" fontId="23" fillId="0" borderId="21" xfId="6" applyFont="1" applyBorder="1" applyAlignment="1" applyProtection="1">
      <alignment horizontal="left" vertical="center"/>
    </xf>
    <xf numFmtId="0" fontId="24" fillId="0" borderId="0" xfId="6" applyFont="1" applyAlignment="1" applyProtection="1">
      <alignment horizontal="left" vertical="center"/>
    </xf>
    <xf numFmtId="0" fontId="25" fillId="0" borderId="0" xfId="6" applyFont="1" applyAlignment="1" applyProtection="1">
      <alignment horizontal="left" vertical="center"/>
    </xf>
    <xf numFmtId="0" fontId="23" fillId="0" borderId="24" xfId="6" applyFont="1" applyBorder="1" applyAlignment="1" applyProtection="1">
      <alignment horizontal="left" vertical="center"/>
    </xf>
    <xf numFmtId="164" fontId="24" fillId="0" borderId="25" xfId="6" applyNumberFormat="1" applyFont="1" applyBorder="1" applyAlignment="1" applyProtection="1">
      <alignment horizontal="right" vertical="center"/>
    </xf>
    <xf numFmtId="49" fontId="24" fillId="0" borderId="22" xfId="6" applyNumberFormat="1" applyFont="1" applyBorder="1" applyAlignment="1" applyProtection="1">
      <alignment horizontal="left" vertical="center"/>
    </xf>
    <xf numFmtId="0" fontId="26" fillId="0" borderId="0" xfId="6" applyFont="1" applyAlignment="1" applyProtection="1">
      <alignment horizontal="left" vertical="center"/>
    </xf>
    <xf numFmtId="0" fontId="23" fillId="0" borderId="9" xfId="6" applyFont="1" applyBorder="1" applyAlignment="1" applyProtection="1">
      <alignment horizontal="left" vertical="center"/>
    </xf>
    <xf numFmtId="0" fontId="23" fillId="0" borderId="10" xfId="6" applyFont="1" applyBorder="1" applyAlignment="1" applyProtection="1">
      <alignment horizontal="left" vertical="center"/>
    </xf>
    <xf numFmtId="0" fontId="23" fillId="0" borderId="11" xfId="6" applyFont="1" applyBorder="1" applyAlignment="1" applyProtection="1">
      <alignment horizontal="left" vertical="center"/>
    </xf>
    <xf numFmtId="0" fontId="23" fillId="0" borderId="26" xfId="6" applyFont="1" applyBorder="1" applyAlignment="1" applyProtection="1">
      <alignment horizontal="left" vertical="center"/>
    </xf>
    <xf numFmtId="0" fontId="23" fillId="0" borderId="27" xfId="6" applyFont="1" applyBorder="1" applyAlignment="1" applyProtection="1">
      <alignment horizontal="left" vertical="center"/>
    </xf>
    <xf numFmtId="0" fontId="27" fillId="0" borderId="27" xfId="6" applyFont="1" applyBorder="1" applyAlignment="1" applyProtection="1">
      <alignment horizontal="left" vertical="center"/>
    </xf>
    <xf numFmtId="0" fontId="23" fillId="0" borderId="28" xfId="6" applyFont="1" applyBorder="1" applyAlignment="1" applyProtection="1">
      <alignment horizontal="left" vertical="center"/>
    </xf>
    <xf numFmtId="0" fontId="23" fillId="0" borderId="29" xfId="6" applyFont="1" applyBorder="1" applyAlignment="1" applyProtection="1">
      <alignment horizontal="left" vertical="center"/>
    </xf>
    <xf numFmtId="0" fontId="23" fillId="0" borderId="30" xfId="6" applyFont="1" applyBorder="1" applyAlignment="1" applyProtection="1">
      <alignment horizontal="left" vertical="center"/>
    </xf>
    <xf numFmtId="0" fontId="23" fillId="0" borderId="31" xfId="6" applyFont="1" applyBorder="1" applyAlignment="1" applyProtection="1">
      <alignment horizontal="left" vertical="center"/>
    </xf>
    <xf numFmtId="0" fontId="23" fillId="0" borderId="32" xfId="6" applyFont="1" applyBorder="1" applyAlignment="1" applyProtection="1">
      <alignment horizontal="left" vertical="center"/>
    </xf>
    <xf numFmtId="0" fontId="23" fillId="0" borderId="33" xfId="6" applyFont="1" applyBorder="1" applyAlignment="1" applyProtection="1">
      <alignment horizontal="left" vertical="center"/>
    </xf>
    <xf numFmtId="165" fontId="21" fillId="0" borderId="34" xfId="6" applyNumberFormat="1" applyFont="1" applyBorder="1" applyAlignment="1" applyProtection="1">
      <alignment horizontal="right" vertical="center"/>
    </xf>
    <xf numFmtId="165" fontId="21" fillId="0" borderId="35" xfId="6" applyNumberFormat="1" applyFont="1" applyBorder="1" applyAlignment="1" applyProtection="1">
      <alignment horizontal="right" vertical="center"/>
    </xf>
    <xf numFmtId="165" fontId="28" fillId="0" borderId="36" xfId="6" applyNumberFormat="1" applyFont="1" applyBorder="1" applyAlignment="1" applyProtection="1">
      <alignment horizontal="right" vertical="center"/>
    </xf>
    <xf numFmtId="166" fontId="28" fillId="0" borderId="37" xfId="6" applyNumberFormat="1" applyFont="1" applyBorder="1" applyAlignment="1" applyProtection="1">
      <alignment horizontal="right" vertical="center"/>
    </xf>
    <xf numFmtId="165" fontId="21" fillId="0" borderId="36" xfId="6" applyNumberFormat="1" applyFont="1" applyBorder="1" applyAlignment="1" applyProtection="1">
      <alignment horizontal="right" vertical="center"/>
    </xf>
    <xf numFmtId="165" fontId="21" fillId="0" borderId="37" xfId="6" applyNumberFormat="1" applyFont="1" applyBorder="1" applyAlignment="1" applyProtection="1">
      <alignment horizontal="right" vertical="center"/>
    </xf>
    <xf numFmtId="165" fontId="28" fillId="0" borderId="35" xfId="6" applyNumberFormat="1" applyFont="1" applyBorder="1" applyAlignment="1" applyProtection="1">
      <alignment horizontal="right" vertical="center"/>
    </xf>
    <xf numFmtId="166" fontId="28" fillId="0" borderId="35" xfId="6" applyNumberFormat="1" applyFont="1" applyBorder="1" applyAlignment="1" applyProtection="1">
      <alignment horizontal="right" vertical="center"/>
    </xf>
    <xf numFmtId="165" fontId="21" fillId="0" borderId="38" xfId="6" applyNumberFormat="1" applyFont="1" applyBorder="1" applyAlignment="1" applyProtection="1">
      <alignment horizontal="right" vertical="center"/>
    </xf>
    <xf numFmtId="0" fontId="27" fillId="0" borderId="27" xfId="6" applyFont="1" applyBorder="1" applyAlignment="1" applyProtection="1">
      <alignment horizontal="left" vertical="center" wrapText="1"/>
    </xf>
    <xf numFmtId="0" fontId="29" fillId="0" borderId="29" xfId="6" applyFont="1" applyBorder="1" applyAlignment="1" applyProtection="1">
      <alignment horizontal="left" vertical="center"/>
    </xf>
    <xf numFmtId="0" fontId="29" fillId="0" borderId="31" xfId="6" applyFont="1" applyBorder="1" applyAlignment="1" applyProtection="1">
      <alignment horizontal="left" vertical="center"/>
    </xf>
    <xf numFmtId="0" fontId="27" fillId="0" borderId="32" xfId="6" applyFont="1" applyBorder="1" applyAlignment="1" applyProtection="1">
      <alignment horizontal="left" vertical="center"/>
    </xf>
    <xf numFmtId="0" fontId="27" fillId="0" borderId="30" xfId="6" applyFont="1" applyBorder="1" applyAlignment="1" applyProtection="1">
      <alignment horizontal="left" vertical="center"/>
    </xf>
    <xf numFmtId="0" fontId="27" fillId="0" borderId="33" xfId="6" applyFont="1" applyBorder="1" applyAlignment="1" applyProtection="1">
      <alignment horizontal="left" vertical="center"/>
    </xf>
    <xf numFmtId="0" fontId="27" fillId="0" borderId="31" xfId="6" applyFont="1" applyBorder="1" applyAlignment="1" applyProtection="1">
      <alignment horizontal="left" vertical="center"/>
    </xf>
    <xf numFmtId="164" fontId="23" fillId="0" borderId="39" xfId="6" applyNumberFormat="1" applyFont="1" applyBorder="1" applyAlignment="1" applyProtection="1">
      <alignment horizontal="center" vertical="center"/>
    </xf>
    <xf numFmtId="0" fontId="30" fillId="0" borderId="13" xfId="6" applyFont="1" applyBorder="1" applyAlignment="1" applyProtection="1">
      <alignment horizontal="left" vertical="center"/>
    </xf>
    <xf numFmtId="0" fontId="23" fillId="0" borderId="22" xfId="6" applyFont="1" applyBorder="1" applyAlignment="1" applyProtection="1">
      <alignment horizontal="left" vertical="center"/>
    </xf>
    <xf numFmtId="0" fontId="23" fillId="0" borderId="40" xfId="6" applyFont="1" applyBorder="1" applyAlignment="1" applyProtection="1">
      <alignment horizontal="left" vertical="center"/>
    </xf>
    <xf numFmtId="0" fontId="23" fillId="0" borderId="23" xfId="6" applyFont="1" applyBorder="1" applyAlignment="1" applyProtection="1">
      <alignment horizontal="left" vertical="center"/>
    </xf>
    <xf numFmtId="165" fontId="21" fillId="0" borderId="24" xfId="6" applyNumberFormat="1" applyFont="1" applyBorder="1" applyAlignment="1" applyProtection="1">
      <alignment horizontal="right" vertical="center"/>
    </xf>
    <xf numFmtId="0" fontId="31" fillId="0" borderId="24" xfId="6" applyFont="1" applyBorder="1" applyAlignment="1" applyProtection="1">
      <alignment horizontal="right" vertical="center"/>
    </xf>
    <xf numFmtId="0" fontId="31" fillId="0" borderId="25" xfId="6" applyFont="1" applyBorder="1" applyAlignment="1" applyProtection="1">
      <alignment horizontal="left" vertical="center"/>
    </xf>
    <xf numFmtId="0" fontId="23" fillId="0" borderId="19" xfId="6" applyFont="1" applyBorder="1" applyAlignment="1" applyProtection="1">
      <alignment horizontal="left" vertical="center"/>
    </xf>
    <xf numFmtId="164" fontId="23" fillId="0" borderId="41" xfId="6" applyNumberFormat="1" applyFont="1" applyBorder="1" applyAlignment="1" applyProtection="1">
      <alignment horizontal="center" vertical="center"/>
    </xf>
    <xf numFmtId="0" fontId="30" fillId="0" borderId="23" xfId="6" applyFont="1" applyBorder="1" applyAlignment="1" applyProtection="1">
      <alignment horizontal="left" vertical="center"/>
    </xf>
    <xf numFmtId="165" fontId="21" fillId="0" borderId="28" xfId="6" applyNumberFormat="1" applyFont="1" applyBorder="1" applyAlignment="1" applyProtection="1">
      <alignment horizontal="right" vertical="center"/>
    </xf>
    <xf numFmtId="0" fontId="23" fillId="0" borderId="42" xfId="6" applyFont="1" applyBorder="1" applyAlignment="1" applyProtection="1">
      <alignment horizontal="left" vertical="center"/>
    </xf>
    <xf numFmtId="164" fontId="23" fillId="0" borderId="43" xfId="6" applyNumberFormat="1" applyFont="1" applyBorder="1" applyAlignment="1" applyProtection="1">
      <alignment horizontal="center" vertical="center"/>
    </xf>
    <xf numFmtId="0" fontId="23" fillId="0" borderId="37" xfId="6" applyFont="1" applyBorder="1" applyAlignment="1" applyProtection="1">
      <alignment horizontal="left" vertical="center"/>
    </xf>
    <xf numFmtId="0" fontId="23" fillId="0" borderId="35" xfId="6" applyFont="1" applyBorder="1" applyAlignment="1" applyProtection="1">
      <alignment horizontal="left" vertical="center"/>
    </xf>
    <xf numFmtId="0" fontId="23" fillId="0" borderId="36" xfId="6" applyFont="1" applyBorder="1" applyAlignment="1" applyProtection="1">
      <alignment horizontal="left" vertical="center"/>
    </xf>
    <xf numFmtId="165" fontId="32" fillId="0" borderId="10" xfId="6" applyNumberFormat="1" applyFont="1" applyBorder="1" applyAlignment="1" applyProtection="1">
      <alignment horizontal="right" vertical="center"/>
    </xf>
    <xf numFmtId="0" fontId="27" fillId="0" borderId="6" xfId="6" applyFont="1" applyBorder="1" applyAlignment="1" applyProtection="1">
      <alignment horizontal="left" vertical="top"/>
    </xf>
    <xf numFmtId="0" fontId="23" fillId="0" borderId="45" xfId="6" applyFont="1" applyBorder="1" applyAlignment="1" applyProtection="1">
      <alignment horizontal="left" vertical="center"/>
    </xf>
    <xf numFmtId="0" fontId="23" fillId="0" borderId="46" xfId="6" applyFont="1" applyBorder="1" applyAlignment="1" applyProtection="1">
      <alignment horizontal="left" vertical="center"/>
    </xf>
    <xf numFmtId="0" fontId="23" fillId="0" borderId="17" xfId="6" applyFont="1" applyBorder="1" applyAlignment="1" applyProtection="1">
      <alignment horizontal="left" vertical="center"/>
    </xf>
    <xf numFmtId="167" fontId="33" fillId="0" borderId="28" xfId="6" applyNumberFormat="1" applyFont="1" applyBorder="1" applyAlignment="1" applyProtection="1">
      <alignment horizontal="right" vertical="center"/>
    </xf>
    <xf numFmtId="0" fontId="23" fillId="0" borderId="47" xfId="6" applyFont="1" applyBorder="1" applyAlignment="1" applyProtection="1">
      <alignment horizontal="left"/>
    </xf>
    <xf numFmtId="0" fontId="23" fillId="0" borderId="19" xfId="6" applyFont="1" applyBorder="1" applyAlignment="1" applyProtection="1">
      <alignment horizontal="left"/>
    </xf>
    <xf numFmtId="165" fontId="24" fillId="0" borderId="19" xfId="6" applyNumberFormat="1" applyFont="1" applyBorder="1" applyAlignment="1" applyProtection="1">
      <alignment horizontal="right" vertical="center"/>
    </xf>
    <xf numFmtId="166" fontId="24" fillId="0" borderId="23" xfId="6" applyNumberFormat="1" applyFont="1" applyBorder="1" applyAlignment="1" applyProtection="1">
      <alignment horizontal="right" vertical="center"/>
    </xf>
    <xf numFmtId="167" fontId="33" fillId="0" borderId="48" xfId="6" applyNumberFormat="1" applyFont="1" applyBorder="1" applyAlignment="1" applyProtection="1">
      <alignment horizontal="right" vertical="center"/>
    </xf>
    <xf numFmtId="0" fontId="27" fillId="0" borderId="49" xfId="6" applyFont="1" applyBorder="1" applyAlignment="1" applyProtection="1">
      <alignment horizontal="left" vertical="top"/>
    </xf>
    <xf numFmtId="0" fontId="23" fillId="0" borderId="13" xfId="6" applyFont="1" applyBorder="1" applyAlignment="1" applyProtection="1">
      <alignment horizontal="left" vertical="center"/>
    </xf>
    <xf numFmtId="165" fontId="24" fillId="0" borderId="23" xfId="6" applyNumberFormat="1" applyFont="1" applyBorder="1" applyAlignment="1" applyProtection="1">
      <alignment horizontal="right" vertical="center"/>
    </xf>
    <xf numFmtId="167" fontId="33" fillId="0" borderId="40" xfId="6" applyNumberFormat="1" applyFont="1" applyBorder="1" applyAlignment="1" applyProtection="1">
      <alignment horizontal="right" vertical="center"/>
    </xf>
    <xf numFmtId="0" fontId="27" fillId="0" borderId="37" xfId="6" applyFont="1" applyBorder="1" applyAlignment="1" applyProtection="1">
      <alignment horizontal="left" vertical="center"/>
    </xf>
    <xf numFmtId="0" fontId="23" fillId="0" borderId="50" xfId="6" applyFont="1" applyBorder="1" applyAlignment="1" applyProtection="1">
      <alignment horizontal="left" vertical="center"/>
    </xf>
    <xf numFmtId="0" fontId="23" fillId="0" borderId="52" xfId="6" applyFont="1" applyBorder="1" applyAlignment="1" applyProtection="1">
      <alignment horizontal="left" vertical="center"/>
    </xf>
    <xf numFmtId="0" fontId="23" fillId="0" borderId="9" xfId="6" applyFont="1" applyBorder="1" applyAlignment="1" applyProtection="1">
      <alignment horizontal="left"/>
    </xf>
    <xf numFmtId="0" fontId="23" fillId="0" borderId="53" xfId="6" applyFont="1" applyBorder="1" applyAlignment="1" applyProtection="1">
      <alignment horizontal="left" vertical="center"/>
    </xf>
    <xf numFmtId="0" fontId="23" fillId="0" borderId="44" xfId="6" applyFont="1" applyBorder="1" applyAlignment="1" applyProtection="1">
      <alignment horizontal="left"/>
    </xf>
    <xf numFmtId="0" fontId="23" fillId="0" borderId="38" xfId="6" applyFont="1" applyBorder="1" applyAlignment="1" applyProtection="1">
      <alignment horizontal="left" vertical="center"/>
    </xf>
    <xf numFmtId="0" fontId="37" fillId="0" borderId="37" xfId="6" applyFont="1" applyBorder="1" applyAlignment="1" applyProtection="1">
      <alignment horizontal="left" vertical="center"/>
    </xf>
    <xf numFmtId="0" fontId="37" fillId="0" borderId="36" xfId="6" applyFont="1" applyBorder="1" applyAlignment="1" applyProtection="1">
      <alignment horizontal="left" vertical="center"/>
    </xf>
    <xf numFmtId="0" fontId="23" fillId="0" borderId="35" xfId="6" applyFont="1" applyBorder="1" applyAlignment="1" applyProtection="1">
      <alignment horizontal="right" vertical="center"/>
    </xf>
    <xf numFmtId="4" fontId="28" fillId="0" borderId="23" xfId="6" applyNumberFormat="1" applyFont="1" applyBorder="1" applyAlignment="1" applyProtection="1">
      <alignment horizontal="right" vertical="center"/>
    </xf>
    <xf numFmtId="4" fontId="28" fillId="0" borderId="26" xfId="6" applyNumberFormat="1" applyFont="1" applyBorder="1" applyAlignment="1" applyProtection="1">
      <alignment horizontal="right" vertical="center"/>
    </xf>
    <xf numFmtId="4" fontId="28" fillId="0" borderId="44" xfId="6" applyNumberFormat="1" applyFont="1" applyBorder="1" applyAlignment="1" applyProtection="1">
      <alignment horizontal="right" vertical="center"/>
    </xf>
    <xf numFmtId="4" fontId="21" fillId="0" borderId="23" xfId="6" applyNumberFormat="1" applyFont="1" applyBorder="1" applyAlignment="1" applyProtection="1">
      <alignment horizontal="right" vertical="center"/>
    </xf>
    <xf numFmtId="4" fontId="21" fillId="0" borderId="26" xfId="6" applyNumberFormat="1" applyFont="1" applyBorder="1" applyAlignment="1" applyProtection="1">
      <alignment horizontal="right" vertical="center"/>
    </xf>
    <xf numFmtId="4" fontId="28" fillId="0" borderId="27" xfId="6" applyNumberFormat="1" applyFont="1" applyBorder="1" applyAlignment="1" applyProtection="1">
      <alignment horizontal="right" vertical="center"/>
    </xf>
    <xf numFmtId="4" fontId="23" fillId="0" borderId="30" xfId="6" applyNumberFormat="1" applyFont="1" applyBorder="1" applyAlignment="1" applyProtection="1">
      <alignment horizontal="left" vertical="center"/>
    </xf>
    <xf numFmtId="4" fontId="28" fillId="0" borderId="19" xfId="6" applyNumberFormat="1" applyFont="1" applyBorder="1" applyAlignment="1" applyProtection="1">
      <alignment horizontal="right" vertical="center"/>
    </xf>
    <xf numFmtId="4" fontId="34" fillId="0" borderId="51" xfId="6" applyNumberFormat="1" applyFont="1" applyBorder="1" applyAlignment="1" applyProtection="1">
      <alignment horizontal="right" vertical="center"/>
    </xf>
    <xf numFmtId="4" fontId="21" fillId="0" borderId="30" xfId="6" applyNumberFormat="1" applyFont="1" applyBorder="1" applyAlignment="1" applyProtection="1">
      <alignment horizontal="left" vertical="center"/>
    </xf>
    <xf numFmtId="4" fontId="28" fillId="0" borderId="37" xfId="6" applyNumberFormat="1" applyFont="1" applyBorder="1" applyAlignment="1" applyProtection="1">
      <alignment horizontal="right" vertical="center"/>
    </xf>
    <xf numFmtId="0" fontId="21" fillId="0" borderId="0" xfId="8" applyAlignment="1" applyProtection="1">
      <alignment horizontal="left" vertical="top"/>
    </xf>
    <xf numFmtId="0" fontId="38" fillId="0" borderId="0" xfId="8" applyFont="1" applyAlignment="1" applyProtection="1">
      <alignment horizontal="left" vertical="center"/>
    </xf>
    <xf numFmtId="168" fontId="39" fillId="0" borderId="0" xfId="8" applyNumberFormat="1" applyFont="1" applyAlignment="1" applyProtection="1">
      <alignment horizontal="right" vertical="center"/>
    </xf>
    <xf numFmtId="166" fontId="39" fillId="0" borderId="0" xfId="8" applyNumberFormat="1" applyFont="1" applyAlignment="1" applyProtection="1">
      <alignment horizontal="right" vertical="center"/>
    </xf>
    <xf numFmtId="0" fontId="39" fillId="0" borderId="0" xfId="8" applyFont="1" applyAlignment="1" applyProtection="1">
      <alignment horizontal="left" vertical="center"/>
    </xf>
    <xf numFmtId="0" fontId="23" fillId="0" borderId="0" xfId="8" applyFont="1" applyAlignment="1" applyProtection="1">
      <alignment horizontal="left" vertical="center"/>
    </xf>
    <xf numFmtId="165" fontId="23" fillId="0" borderId="0" xfId="8" applyNumberFormat="1" applyFont="1" applyAlignment="1" applyProtection="1">
      <alignment horizontal="right" vertical="center"/>
    </xf>
    <xf numFmtId="0" fontId="30" fillId="0" borderId="0" xfId="8" applyFont="1" applyAlignment="1" applyProtection="1">
      <alignment horizontal="left" vertical="center"/>
    </xf>
    <xf numFmtId="0" fontId="40" fillId="0" borderId="0" xfId="8" applyFont="1" applyAlignment="1" applyProtection="1">
      <alignment horizontal="left" vertical="center"/>
    </xf>
    <xf numFmtId="0" fontId="41" fillId="0" borderId="0" xfId="8" applyFont="1" applyAlignment="1" applyProtection="1">
      <alignment horizontal="left" vertical="center"/>
    </xf>
    <xf numFmtId="0" fontId="42" fillId="0" borderId="0" xfId="8" applyFont="1" applyAlignment="1" applyProtection="1">
      <alignment horizontal="left" vertical="center"/>
    </xf>
    <xf numFmtId="165" fontId="42" fillId="0" borderId="0" xfId="8" applyNumberFormat="1" applyFont="1" applyAlignment="1" applyProtection="1">
      <alignment horizontal="right" vertical="center"/>
    </xf>
    <xf numFmtId="0" fontId="24" fillId="7" borderId="0" xfId="8" applyFont="1" applyFill="1" applyAlignment="1" applyProtection="1">
      <alignment horizontal="left"/>
    </xf>
    <xf numFmtId="0" fontId="23" fillId="7" borderId="16" xfId="8" applyFont="1" applyFill="1" applyBorder="1" applyAlignment="1" applyProtection="1">
      <alignment horizontal="left"/>
    </xf>
    <xf numFmtId="0" fontId="23" fillId="7" borderId="0" xfId="8" applyFont="1" applyFill="1" applyAlignment="1" applyProtection="1">
      <alignment horizontal="left"/>
    </xf>
    <xf numFmtId="0" fontId="23" fillId="0" borderId="12" xfId="8" applyFont="1" applyBorder="1" applyAlignment="1" applyProtection="1">
      <alignment horizontal="left"/>
    </xf>
    <xf numFmtId="164" fontId="24" fillId="8" borderId="37" xfId="8" applyNumberFormat="1" applyFont="1" applyFill="1" applyBorder="1" applyAlignment="1" applyProtection="1">
      <alignment horizontal="center" vertical="center"/>
    </xf>
    <xf numFmtId="164" fontId="24" fillId="8" borderId="54" xfId="8" applyNumberFormat="1" applyFont="1" applyFill="1" applyBorder="1" applyAlignment="1" applyProtection="1">
      <alignment horizontal="center" vertical="center"/>
    </xf>
    <xf numFmtId="164" fontId="23" fillId="8" borderId="37" xfId="8" applyNumberFormat="1" applyFont="1" applyFill="1" applyBorder="1" applyAlignment="1" applyProtection="1">
      <alignment horizontal="center" vertical="center"/>
    </xf>
    <xf numFmtId="164" fontId="23" fillId="8" borderId="36" xfId="8" applyNumberFormat="1" applyFont="1" applyFill="1" applyBorder="1" applyAlignment="1" applyProtection="1">
      <alignment horizontal="center" vertical="center"/>
    </xf>
    <xf numFmtId="164" fontId="24" fillId="8" borderId="43" xfId="8" applyNumberFormat="1" applyFont="1" applyFill="1" applyBorder="1" applyAlignment="1" applyProtection="1">
      <alignment horizontal="center" vertical="center"/>
    </xf>
    <xf numFmtId="0" fontId="24" fillId="8" borderId="32" xfId="8" applyFont="1" applyFill="1" applyBorder="1" applyAlignment="1" applyProtection="1">
      <alignment horizontal="center" vertical="center" wrapText="1"/>
    </xf>
    <xf numFmtId="0" fontId="24" fillId="8" borderId="55" xfId="8" applyFont="1" applyFill="1" applyBorder="1" applyAlignment="1" applyProtection="1">
      <alignment horizontal="center" vertical="center" wrapText="1"/>
    </xf>
    <xf numFmtId="0" fontId="23" fillId="8" borderId="32" xfId="8" applyFont="1" applyFill="1" applyBorder="1" applyAlignment="1" applyProtection="1">
      <alignment horizontal="center" vertical="center" wrapText="1"/>
    </xf>
    <xf numFmtId="0" fontId="23" fillId="8" borderId="31" xfId="8" applyFont="1" applyFill="1" applyBorder="1" applyAlignment="1" applyProtection="1">
      <alignment horizontal="center" vertical="center" wrapText="1"/>
    </xf>
    <xf numFmtId="0" fontId="24" fillId="8" borderId="56" xfId="8" applyFont="1" applyFill="1" applyBorder="1" applyAlignment="1" applyProtection="1">
      <alignment horizontal="center" vertical="center" wrapText="1"/>
    </xf>
    <xf numFmtId="0" fontId="24" fillId="7" borderId="0" xfId="8" applyFont="1" applyFill="1" applyAlignment="1" applyProtection="1">
      <alignment horizontal="left" vertical="center"/>
    </xf>
    <xf numFmtId="0" fontId="43" fillId="7" borderId="0" xfId="8" applyFont="1" applyFill="1" applyAlignment="1" applyProtection="1">
      <alignment horizontal="left" vertical="center"/>
    </xf>
    <xf numFmtId="0" fontId="44" fillId="7" borderId="0" xfId="8" applyFont="1" applyFill="1" applyAlignment="1" applyProtection="1">
      <alignment horizontal="left"/>
    </xf>
    <xf numFmtId="0" fontId="1" fillId="0" borderId="0" xfId="9"/>
    <xf numFmtId="49" fontId="1" fillId="0" borderId="0" xfId="9" applyNumberFormat="1"/>
    <xf numFmtId="49" fontId="45" fillId="9" borderId="57" xfId="9" applyNumberFormat="1" applyFont="1" applyFill="1" applyBorder="1" applyAlignment="1">
      <alignment horizontal="left"/>
    </xf>
    <xf numFmtId="49" fontId="46" fillId="10" borderId="57" xfId="9" applyNumberFormat="1" applyFont="1" applyFill="1" applyBorder="1" applyAlignment="1">
      <alignment horizontal="left"/>
    </xf>
    <xf numFmtId="49" fontId="46" fillId="11" borderId="57" xfId="9" applyNumberFormat="1" applyFont="1" applyFill="1" applyBorder="1" applyAlignment="1">
      <alignment horizontal="left"/>
    </xf>
    <xf numFmtId="49" fontId="47" fillId="12" borderId="57" xfId="9" applyNumberFormat="1" applyFont="1" applyFill="1" applyBorder="1" applyAlignment="1">
      <alignment horizontal="left"/>
    </xf>
    <xf numFmtId="49" fontId="48" fillId="13" borderId="57" xfId="9" applyNumberFormat="1" applyFont="1" applyFill="1" applyBorder="1" applyAlignment="1">
      <alignment horizontal="left"/>
    </xf>
    <xf numFmtId="4" fontId="1" fillId="0" borderId="0" xfId="9" applyNumberFormat="1"/>
    <xf numFmtId="4" fontId="46" fillId="11" borderId="57" xfId="9" applyNumberFormat="1" applyFont="1" applyFill="1" applyBorder="1" applyAlignment="1">
      <alignment horizontal="right"/>
    </xf>
    <xf numFmtId="4" fontId="48" fillId="13" borderId="57" xfId="9" applyNumberFormat="1" applyFont="1" applyFill="1" applyBorder="1" applyAlignment="1">
      <alignment horizontal="right"/>
    </xf>
    <xf numFmtId="4" fontId="49" fillId="14" borderId="57" xfId="9" applyNumberFormat="1" applyFont="1" applyFill="1" applyBorder="1" applyAlignment="1">
      <alignment horizontal="right"/>
    </xf>
    <xf numFmtId="49" fontId="49" fillId="14" borderId="57" xfId="9" applyNumberFormat="1" applyFont="1" applyFill="1" applyBorder="1" applyAlignment="1">
      <alignment horizontal="left"/>
    </xf>
    <xf numFmtId="4" fontId="47" fillId="12" borderId="57" xfId="9" applyNumberFormat="1" applyFont="1" applyFill="1" applyBorder="1" applyAlignment="1">
      <alignment horizontal="right"/>
    </xf>
    <xf numFmtId="4" fontId="46" fillId="10" borderId="57" xfId="9" applyNumberFormat="1" applyFont="1" applyFill="1" applyBorder="1" applyAlignment="1">
      <alignment horizontal="left"/>
    </xf>
    <xf numFmtId="4" fontId="45" fillId="9" borderId="57" xfId="9" applyNumberFormat="1" applyFont="1" applyFill="1" applyBorder="1" applyAlignment="1">
      <alignment horizontal="right"/>
    </xf>
    <xf numFmtId="49" fontId="47" fillId="12" borderId="57" xfId="9" applyNumberFormat="1" applyFont="1" applyFill="1" applyBorder="1" applyAlignment="1">
      <alignment horizontal="center"/>
    </xf>
    <xf numFmtId="49" fontId="47" fillId="12" borderId="57" xfId="9" applyNumberFormat="1" applyFont="1" applyFill="1" applyBorder="1" applyAlignment="1">
      <alignment horizontal="center" wrapText="1"/>
    </xf>
    <xf numFmtId="4" fontId="47" fillId="12" borderId="57" xfId="9" applyNumberFormat="1" applyFont="1" applyFill="1" applyBorder="1" applyAlignment="1">
      <alignment horizontal="center"/>
    </xf>
    <xf numFmtId="49" fontId="46" fillId="11" borderId="57" xfId="9" applyNumberFormat="1" applyFont="1" applyFill="1" applyBorder="1" applyAlignment="1">
      <alignment horizontal="center"/>
    </xf>
    <xf numFmtId="0" fontId="41" fillId="0" borderId="1" xfId="8" applyFont="1" applyBorder="1" applyAlignment="1" applyProtection="1">
      <alignment horizontal="left" vertical="center"/>
    </xf>
    <xf numFmtId="0" fontId="41" fillId="0" borderId="1" xfId="8" applyFont="1" applyBorder="1" applyAlignment="1" applyProtection="1">
      <alignment horizontal="center" vertical="center"/>
    </xf>
    <xf numFmtId="166" fontId="41" fillId="0" borderId="1" xfId="8" applyNumberFormat="1" applyFont="1" applyBorder="1" applyAlignment="1" applyProtection="1">
      <alignment horizontal="right" vertical="center"/>
    </xf>
    <xf numFmtId="168" fontId="41" fillId="0" borderId="1" xfId="8" applyNumberFormat="1" applyFont="1" applyBorder="1" applyAlignment="1" applyProtection="1">
      <alignment horizontal="right" vertical="center"/>
    </xf>
    <xf numFmtId="0" fontId="30" fillId="0" borderId="1" xfId="8" applyFont="1" applyBorder="1" applyAlignment="1" applyProtection="1">
      <alignment horizontal="left" vertical="center"/>
    </xf>
    <xf numFmtId="0" fontId="40" fillId="0" borderId="1" xfId="8" applyFont="1" applyBorder="1" applyAlignment="1" applyProtection="1">
      <alignment horizontal="center" vertical="center"/>
    </xf>
    <xf numFmtId="0" fontId="40" fillId="0" borderId="1" xfId="8" applyFont="1" applyBorder="1" applyAlignment="1" applyProtection="1">
      <alignment horizontal="left" vertical="center"/>
    </xf>
    <xf numFmtId="166" fontId="40" fillId="0" borderId="1" xfId="8" applyNumberFormat="1" applyFont="1" applyBorder="1" applyAlignment="1" applyProtection="1">
      <alignment horizontal="right" vertical="center"/>
    </xf>
    <xf numFmtId="168" fontId="40" fillId="0" borderId="1" xfId="8" applyNumberFormat="1" applyFont="1" applyBorder="1" applyAlignment="1" applyProtection="1">
      <alignment horizontal="right" vertical="center"/>
    </xf>
    <xf numFmtId="0" fontId="23" fillId="0" borderId="1" xfId="8" applyFont="1" applyBorder="1" applyAlignment="1" applyProtection="1">
      <alignment horizontal="center" vertical="center"/>
    </xf>
    <xf numFmtId="49" fontId="23" fillId="0" borderId="1" xfId="8" applyNumberFormat="1" applyFont="1" applyBorder="1" applyAlignment="1" applyProtection="1">
      <alignment horizontal="left" vertical="top"/>
    </xf>
    <xf numFmtId="0" fontId="23" fillId="0" borderId="1" xfId="8" applyFont="1" applyBorder="1" applyAlignment="1" applyProtection="1">
      <alignment horizontal="left" vertical="center" wrapText="1"/>
    </xf>
    <xf numFmtId="168" fontId="23" fillId="0" borderId="1" xfId="8" applyNumberFormat="1" applyFont="1" applyBorder="1" applyAlignment="1" applyProtection="1">
      <alignment horizontal="right" vertical="center"/>
    </xf>
    <xf numFmtId="166" fontId="23" fillId="0" borderId="1" xfId="8" applyNumberFormat="1" applyFont="1" applyBorder="1" applyAlignment="1" applyProtection="1">
      <alignment horizontal="right" vertical="center"/>
    </xf>
    <xf numFmtId="170" fontId="23" fillId="0" borderId="1" xfId="8" applyNumberFormat="1" applyFont="1" applyBorder="1" applyAlignment="1" applyProtection="1">
      <alignment horizontal="right" vertical="center"/>
    </xf>
    <xf numFmtId="169" fontId="23" fillId="0" borderId="1" xfId="8" applyNumberFormat="1" applyFont="1" applyBorder="1" applyAlignment="1" applyProtection="1">
      <alignment horizontal="right" vertical="center"/>
    </xf>
    <xf numFmtId="0" fontId="42" fillId="0" borderId="1" xfId="8" applyFont="1" applyBorder="1" applyAlignment="1" applyProtection="1">
      <alignment horizontal="center" vertical="center"/>
    </xf>
    <xf numFmtId="49" fontId="42" fillId="0" borderId="1" xfId="8" applyNumberFormat="1" applyFont="1" applyBorder="1" applyAlignment="1" applyProtection="1">
      <alignment horizontal="left" vertical="top"/>
    </xf>
    <xf numFmtId="0" fontId="42" fillId="0" borderId="1" xfId="8" applyFont="1" applyBorder="1" applyAlignment="1" applyProtection="1">
      <alignment horizontal="left" vertical="center" wrapText="1"/>
    </xf>
    <xf numFmtId="168" fontId="42" fillId="0" borderId="1" xfId="8" applyNumberFormat="1" applyFont="1" applyBorder="1" applyAlignment="1" applyProtection="1">
      <alignment horizontal="right" vertical="center"/>
    </xf>
    <xf numFmtId="166" fontId="42" fillId="0" borderId="1" xfId="8" applyNumberFormat="1" applyFont="1" applyBorder="1" applyAlignment="1" applyProtection="1">
      <alignment horizontal="right" vertical="center"/>
    </xf>
    <xf numFmtId="170" fontId="42" fillId="0" borderId="1" xfId="8" applyNumberFormat="1" applyFont="1" applyBorder="1" applyAlignment="1" applyProtection="1">
      <alignment horizontal="right" vertical="center"/>
    </xf>
    <xf numFmtId="169" fontId="42" fillId="0" borderId="1" xfId="8" applyNumberFormat="1" applyFont="1" applyBorder="1" applyAlignment="1" applyProtection="1">
      <alignment horizontal="right" vertical="center"/>
    </xf>
    <xf numFmtId="0" fontId="6" fillId="2" borderId="0" xfId="1" applyFont="1" applyFill="1" applyAlignment="1" applyProtection="1">
      <alignment horizontal="center" vertical="center"/>
    </xf>
    <xf numFmtId="171" fontId="6" fillId="2" borderId="0" xfId="1" applyNumberFormat="1" applyFont="1" applyFill="1" applyAlignment="1" applyProtection="1">
      <alignment horizontal="left" vertical="center"/>
    </xf>
    <xf numFmtId="0" fontId="3" fillId="2" borderId="0" xfId="1" applyFont="1" applyFill="1" applyAlignment="1">
      <alignment horizontal="left" vertical="center"/>
      <protection locked="0"/>
    </xf>
    <xf numFmtId="4" fontId="6" fillId="2" borderId="0" xfId="1" applyNumberFormat="1" applyFont="1" applyFill="1" applyAlignment="1" applyProtection="1">
      <alignment horizontal="left" vertical="center"/>
    </xf>
    <xf numFmtId="0" fontId="7" fillId="2" borderId="0" xfId="1" applyFont="1" applyFill="1" applyAlignment="1" applyProtection="1">
      <alignment horizontal="left" vertical="center" wrapText="1"/>
    </xf>
    <xf numFmtId="4" fontId="7" fillId="2" borderId="0" xfId="1" applyNumberFormat="1" applyFont="1" applyFill="1" applyAlignment="1" applyProtection="1">
      <alignment horizontal="left" vertical="center"/>
    </xf>
    <xf numFmtId="0" fontId="50" fillId="4" borderId="58" xfId="1" applyFont="1" applyFill="1" applyBorder="1" applyAlignment="1" applyProtection="1">
      <alignment horizontal="center" vertical="center" shrinkToFit="1"/>
    </xf>
    <xf numFmtId="0" fontId="50" fillId="4" borderId="58" xfId="1" applyFont="1" applyFill="1" applyBorder="1" applyAlignment="1" applyProtection="1">
      <alignment horizontal="center" vertical="center" wrapText="1"/>
    </xf>
    <xf numFmtId="171" fontId="50" fillId="4" borderId="58" xfId="1" applyNumberFormat="1" applyFont="1" applyFill="1" applyBorder="1" applyAlignment="1" applyProtection="1">
      <alignment horizontal="center" vertical="center" wrapText="1"/>
    </xf>
    <xf numFmtId="0" fontId="37" fillId="4" borderId="58" xfId="1" applyFont="1" applyFill="1" applyBorder="1" applyAlignment="1">
      <alignment horizontal="center" vertical="center" wrapText="1"/>
      <protection locked="0"/>
    </xf>
    <xf numFmtId="4" fontId="50" fillId="4" borderId="58" xfId="1" applyNumberFormat="1" applyFont="1" applyFill="1" applyBorder="1" applyAlignment="1" applyProtection="1">
      <alignment horizontal="center" vertical="center" wrapText="1"/>
    </xf>
    <xf numFmtId="0" fontId="50" fillId="4" borderId="58" xfId="1" applyNumberFormat="1" applyFont="1" applyFill="1" applyBorder="1" applyAlignment="1" applyProtection="1">
      <alignment horizontal="center" vertical="center" wrapText="1"/>
    </xf>
    <xf numFmtId="0" fontId="3" fillId="3" borderId="10" xfId="1" applyFill="1" applyBorder="1" applyAlignment="1">
      <alignment horizontal="left" vertical="center"/>
      <protection locked="0"/>
    </xf>
    <xf numFmtId="165" fontId="51" fillId="3" borderId="12" xfId="1" applyNumberFormat="1" applyFont="1" applyFill="1" applyBorder="1" applyAlignment="1">
      <alignment horizontal="center" vertical="center"/>
      <protection locked="0"/>
    </xf>
    <xf numFmtId="0" fontId="51" fillId="3" borderId="0" xfId="1" applyFont="1" applyFill="1" applyAlignment="1">
      <alignment horizontal="left" vertical="center" wrapText="1"/>
      <protection locked="0"/>
    </xf>
    <xf numFmtId="0" fontId="51" fillId="3" borderId="0" xfId="1" applyFont="1" applyFill="1" applyAlignment="1">
      <alignment horizontal="center" vertical="center" wrapText="1"/>
      <protection locked="0"/>
    </xf>
    <xf numFmtId="171" fontId="51" fillId="3" borderId="0" xfId="1" applyNumberFormat="1" applyFont="1" applyFill="1" applyAlignment="1">
      <alignment horizontal="right" vertical="center"/>
      <protection locked="0"/>
    </xf>
    <xf numFmtId="172" fontId="51" fillId="3" borderId="0" xfId="1" applyNumberFormat="1" applyFont="1" applyFill="1" applyAlignment="1">
      <alignment horizontal="right" vertical="center"/>
      <protection locked="0"/>
    </xf>
    <xf numFmtId="172" fontId="51" fillId="3" borderId="0" xfId="1" applyNumberFormat="1" applyFont="1" applyFill="1" applyAlignment="1" applyProtection="1">
      <alignment horizontal="right" vertical="center"/>
    </xf>
    <xf numFmtId="4" fontId="51" fillId="3" borderId="0" xfId="1" applyNumberFormat="1" applyFont="1" applyFill="1" applyAlignment="1" applyProtection="1">
      <alignment horizontal="right" vertical="center"/>
    </xf>
    <xf numFmtId="171" fontId="51" fillId="3" borderId="16" xfId="1" applyNumberFormat="1" applyFont="1" applyFill="1" applyBorder="1" applyAlignment="1" applyProtection="1">
      <alignment horizontal="right" vertical="center"/>
    </xf>
    <xf numFmtId="165" fontId="10" fillId="3" borderId="12" xfId="1" applyNumberFormat="1" applyFont="1" applyFill="1" applyBorder="1" applyAlignment="1">
      <alignment horizontal="center" vertical="center"/>
      <protection locked="0"/>
    </xf>
    <xf numFmtId="0" fontId="10" fillId="3" borderId="0" xfId="1" applyFont="1" applyFill="1" applyAlignment="1">
      <alignment horizontal="left" vertical="center" wrapText="1"/>
      <protection locked="0"/>
    </xf>
    <xf numFmtId="0" fontId="10" fillId="3" borderId="0" xfId="1" applyFont="1" applyFill="1" applyAlignment="1">
      <alignment horizontal="center" vertical="center" wrapText="1"/>
      <protection locked="0"/>
    </xf>
    <xf numFmtId="171" fontId="10" fillId="3" borderId="0" xfId="1" applyNumberFormat="1" applyFont="1" applyFill="1" applyAlignment="1">
      <alignment horizontal="right" vertical="center"/>
      <protection locked="0"/>
    </xf>
    <xf numFmtId="172" fontId="10" fillId="3" borderId="0" xfId="1" applyNumberFormat="1" applyFont="1" applyFill="1" applyAlignment="1">
      <alignment horizontal="right" vertical="center"/>
      <protection locked="0"/>
    </xf>
    <xf numFmtId="172" fontId="10" fillId="3" borderId="0" xfId="1" applyNumberFormat="1" applyFont="1" applyFill="1" applyAlignment="1" applyProtection="1">
      <alignment horizontal="right" vertical="center"/>
    </xf>
    <xf numFmtId="4" fontId="10" fillId="3" borderId="0" xfId="1" applyNumberFormat="1" applyFont="1" applyFill="1" applyAlignment="1" applyProtection="1">
      <alignment horizontal="right" vertical="center"/>
    </xf>
    <xf numFmtId="171" fontId="10" fillId="3" borderId="16" xfId="1" applyNumberFormat="1" applyFont="1" applyFill="1" applyBorder="1" applyAlignment="1" applyProtection="1">
      <alignment horizontal="right" vertical="center"/>
    </xf>
    <xf numFmtId="165" fontId="7" fillId="3" borderId="9" xfId="1" applyNumberFormat="1" applyFont="1" applyFill="1" applyBorder="1" applyAlignment="1">
      <alignment horizontal="center" vertical="center"/>
      <protection locked="0"/>
    </xf>
    <xf numFmtId="0" fontId="7" fillId="3" borderId="0" xfId="1" applyFont="1" applyFill="1" applyAlignment="1">
      <alignment horizontal="left" vertical="center" wrapText="1"/>
      <protection locked="0"/>
    </xf>
    <xf numFmtId="0" fontId="7" fillId="3" borderId="0" xfId="1" applyFont="1" applyFill="1" applyAlignment="1">
      <alignment horizontal="center" vertical="center" wrapText="1"/>
      <protection locked="0"/>
    </xf>
    <xf numFmtId="171" fontId="7" fillId="3" borderId="0" xfId="1" applyNumberFormat="1" applyFont="1" applyFill="1" applyAlignment="1">
      <alignment horizontal="right" vertical="center"/>
      <protection locked="0"/>
    </xf>
    <xf numFmtId="172" fontId="7" fillId="3" borderId="0" xfId="1" applyNumberFormat="1" applyFont="1" applyFill="1" applyAlignment="1">
      <alignment horizontal="right" vertical="center"/>
      <protection locked="0"/>
    </xf>
    <xf numFmtId="172" fontId="7" fillId="3" borderId="0" xfId="1" applyNumberFormat="1" applyFont="1" applyFill="1" applyAlignment="1" applyProtection="1">
      <alignment horizontal="right" vertical="center"/>
    </xf>
    <xf numFmtId="4" fontId="7" fillId="3" borderId="0" xfId="1" applyNumberFormat="1" applyFont="1" applyFill="1" applyAlignment="1" applyProtection="1">
      <alignment horizontal="right" vertical="center"/>
    </xf>
    <xf numFmtId="171" fontId="7" fillId="3" borderId="11" xfId="1" applyNumberFormat="1" applyFont="1" applyFill="1" applyBorder="1" applyAlignment="1" applyProtection="1">
      <alignment horizontal="right" vertical="center"/>
    </xf>
    <xf numFmtId="165" fontId="6" fillId="3" borderId="56" xfId="1" applyNumberFormat="1" applyFont="1" applyFill="1" applyBorder="1" applyAlignment="1">
      <alignment horizontal="center" vertical="center"/>
      <protection locked="0"/>
    </xf>
    <xf numFmtId="0" fontId="6" fillId="3" borderId="55" xfId="1" applyFont="1" applyFill="1" applyBorder="1" applyAlignment="1">
      <alignment horizontal="center" vertical="center" wrapText="1"/>
      <protection locked="0"/>
    </xf>
    <xf numFmtId="0" fontId="6" fillId="3" borderId="55" xfId="1" applyFont="1" applyFill="1" applyBorder="1" applyAlignment="1">
      <alignment horizontal="left" vertical="center" wrapText="1"/>
      <protection locked="0"/>
    </xf>
    <xf numFmtId="171" fontId="6" fillId="3" borderId="55" xfId="1" applyNumberFormat="1" applyFont="1" applyFill="1" applyBorder="1" applyAlignment="1">
      <alignment horizontal="right" vertical="center"/>
      <protection locked="0"/>
    </xf>
    <xf numFmtId="172" fontId="6" fillId="3" borderId="55" xfId="1" applyNumberFormat="1" applyFont="1" applyFill="1" applyBorder="1" applyAlignment="1">
      <alignment horizontal="right" vertical="center"/>
      <protection locked="0"/>
    </xf>
    <xf numFmtId="4" fontId="6" fillId="3" borderId="55" xfId="1" applyNumberFormat="1" applyFont="1" applyFill="1" applyBorder="1" applyAlignment="1">
      <alignment horizontal="right" vertical="center"/>
      <protection locked="0"/>
    </xf>
    <xf numFmtId="171" fontId="6" fillId="3" borderId="59" xfId="1" applyNumberFormat="1" applyFont="1" applyFill="1" applyBorder="1" applyAlignment="1" applyProtection="1">
      <alignment horizontal="right" vertical="center"/>
    </xf>
    <xf numFmtId="165" fontId="6" fillId="3" borderId="39" xfId="1" applyNumberFormat="1" applyFont="1" applyFill="1" applyBorder="1" applyAlignment="1">
      <alignment horizontal="center" vertical="center"/>
      <protection locked="0"/>
    </xf>
    <xf numFmtId="0" fontId="6" fillId="3" borderId="22" xfId="1" applyFont="1" applyFill="1" applyBorder="1" applyAlignment="1">
      <alignment horizontal="center" vertical="center" wrapText="1"/>
      <protection locked="0"/>
    </xf>
    <xf numFmtId="0" fontId="6" fillId="3" borderId="22" xfId="1" applyFont="1" applyFill="1" applyBorder="1" applyAlignment="1">
      <alignment horizontal="left" vertical="center" wrapText="1"/>
      <protection locked="0"/>
    </xf>
    <xf numFmtId="171" fontId="6" fillId="3" borderId="22" xfId="1" applyNumberFormat="1" applyFont="1" applyFill="1" applyBorder="1" applyAlignment="1">
      <alignment horizontal="right" vertical="center"/>
      <protection locked="0"/>
    </xf>
    <xf numFmtId="172" fontId="6" fillId="3" borderId="22" xfId="1" applyNumberFormat="1" applyFont="1" applyFill="1" applyBorder="1" applyAlignment="1">
      <alignment horizontal="right" vertical="center"/>
      <protection locked="0"/>
    </xf>
    <xf numFmtId="172" fontId="6" fillId="3" borderId="22" xfId="1" applyNumberFormat="1" applyFont="1" applyFill="1" applyBorder="1" applyAlignment="1" applyProtection="1">
      <alignment horizontal="right" vertical="center"/>
    </xf>
    <xf numFmtId="4" fontId="6" fillId="3" borderId="22" xfId="1" applyNumberFormat="1" applyFont="1" applyFill="1" applyBorder="1" applyAlignment="1" applyProtection="1">
      <alignment horizontal="right" vertical="center"/>
    </xf>
    <xf numFmtId="171" fontId="6" fillId="3" borderId="60" xfId="1" applyNumberFormat="1" applyFont="1" applyFill="1" applyBorder="1" applyAlignment="1" applyProtection="1">
      <alignment horizontal="right" vertical="center"/>
    </xf>
    <xf numFmtId="0" fontId="6" fillId="3" borderId="61" xfId="1" applyFont="1" applyFill="1" applyBorder="1" applyAlignment="1">
      <alignment horizontal="center" vertical="center" wrapText="1"/>
      <protection locked="0"/>
    </xf>
    <xf numFmtId="0" fontId="6" fillId="3" borderId="61" xfId="1" applyFont="1" applyFill="1" applyBorder="1" applyAlignment="1">
      <alignment horizontal="left" vertical="center" wrapText="1"/>
      <protection locked="0"/>
    </xf>
    <xf numFmtId="171" fontId="6" fillId="3" borderId="61" xfId="1" applyNumberFormat="1" applyFont="1" applyFill="1" applyBorder="1" applyAlignment="1">
      <alignment horizontal="right" vertical="center"/>
      <protection locked="0"/>
    </xf>
    <xf numFmtId="0" fontId="7" fillId="3" borderId="23" xfId="1" applyFont="1" applyFill="1" applyBorder="1" applyAlignment="1">
      <alignment horizontal="left" vertical="center" wrapText="1"/>
      <protection locked="0"/>
    </xf>
    <xf numFmtId="0" fontId="7" fillId="3" borderId="24" xfId="1" applyFont="1" applyFill="1" applyBorder="1" applyAlignment="1">
      <alignment horizontal="left" vertical="center" wrapText="1"/>
      <protection locked="0"/>
    </xf>
    <xf numFmtId="0" fontId="7" fillId="3" borderId="24" xfId="1" applyFont="1" applyFill="1" applyBorder="1" applyAlignment="1">
      <alignment horizontal="center" vertical="center" wrapText="1"/>
      <protection locked="0"/>
    </xf>
    <xf numFmtId="171" fontId="7" fillId="3" borderId="25" xfId="1" applyNumberFormat="1" applyFont="1" applyFill="1" applyBorder="1" applyAlignment="1">
      <alignment horizontal="right" vertical="center"/>
      <protection locked="0"/>
    </xf>
    <xf numFmtId="0" fontId="6" fillId="3" borderId="62" xfId="1" applyFont="1" applyFill="1" applyBorder="1" applyAlignment="1">
      <alignment horizontal="center" vertical="center" wrapText="1"/>
      <protection locked="0"/>
    </xf>
    <xf numFmtId="0" fontId="6" fillId="3" borderId="62" xfId="1" applyFont="1" applyFill="1" applyBorder="1" applyAlignment="1">
      <alignment horizontal="left" vertical="center" wrapText="1"/>
      <protection locked="0"/>
    </xf>
    <xf numFmtId="171" fontId="6" fillId="3" borderId="62" xfId="1" applyNumberFormat="1" applyFont="1" applyFill="1" applyBorder="1" applyAlignment="1">
      <alignment horizontal="right" vertical="center"/>
      <protection locked="0"/>
    </xf>
    <xf numFmtId="0" fontId="10" fillId="3" borderId="23" xfId="1" applyFont="1" applyFill="1" applyBorder="1" applyAlignment="1">
      <alignment horizontal="left" vertical="center" wrapText="1"/>
      <protection locked="0"/>
    </xf>
    <xf numFmtId="0" fontId="10" fillId="3" borderId="24" xfId="1" applyFont="1" applyFill="1" applyBorder="1" applyAlignment="1">
      <alignment horizontal="left" vertical="center" wrapText="1"/>
      <protection locked="0"/>
    </xf>
    <xf numFmtId="0" fontId="10" fillId="3" borderId="24" xfId="1" applyFont="1" applyFill="1" applyBorder="1" applyAlignment="1">
      <alignment horizontal="center" vertical="center" wrapText="1"/>
      <protection locked="0"/>
    </xf>
    <xf numFmtId="171" fontId="10" fillId="3" borderId="25" xfId="1" applyNumberFormat="1" applyFont="1" applyFill="1" applyBorder="1" applyAlignment="1">
      <alignment horizontal="right" vertical="center"/>
      <protection locked="0"/>
    </xf>
    <xf numFmtId="0" fontId="6" fillId="3" borderId="63" xfId="1" applyFont="1" applyFill="1" applyBorder="1" applyAlignment="1">
      <alignment horizontal="left" vertical="center" wrapText="1"/>
      <protection locked="0"/>
    </xf>
    <xf numFmtId="0" fontId="6" fillId="3" borderId="64" xfId="1" applyFont="1" applyFill="1" applyBorder="1" applyAlignment="1">
      <alignment horizontal="left" vertical="center" wrapText="1"/>
      <protection locked="0"/>
    </xf>
    <xf numFmtId="0" fontId="6" fillId="3" borderId="64" xfId="1" applyFont="1" applyFill="1" applyBorder="1" applyAlignment="1">
      <alignment horizontal="center" vertical="center" wrapText="1"/>
      <protection locked="0"/>
    </xf>
    <xf numFmtId="171" fontId="6" fillId="3" borderId="65" xfId="1" applyNumberFormat="1" applyFont="1" applyFill="1" applyBorder="1" applyAlignment="1">
      <alignment horizontal="right" vertical="center"/>
      <protection locked="0"/>
    </xf>
    <xf numFmtId="0" fontId="6" fillId="3" borderId="63" xfId="1" applyFont="1" applyFill="1" applyBorder="1" applyAlignment="1">
      <alignment horizontal="center" vertical="center" wrapText="1"/>
      <protection locked="0"/>
    </xf>
    <xf numFmtId="165" fontId="3" fillId="3" borderId="0" xfId="1" applyNumberFormat="1" applyFill="1" applyAlignment="1">
      <alignment horizontal="center" vertical="center"/>
      <protection locked="0"/>
    </xf>
    <xf numFmtId="0" fontId="3" fillId="3" borderId="0" xfId="1" applyFill="1" applyAlignment="1">
      <alignment horizontal="left" vertical="center" wrapText="1"/>
      <protection locked="0"/>
    </xf>
    <xf numFmtId="0" fontId="3" fillId="3" borderId="0" xfId="1" applyFill="1" applyAlignment="1">
      <alignment horizontal="center" vertical="center" wrapText="1"/>
      <protection locked="0"/>
    </xf>
    <xf numFmtId="171" fontId="3" fillId="3" borderId="0" xfId="1" applyNumberFormat="1" applyFill="1" applyAlignment="1">
      <alignment horizontal="right" vertical="center"/>
      <protection locked="0"/>
    </xf>
    <xf numFmtId="166" fontId="3" fillId="3" borderId="0" xfId="1" applyNumberFormat="1" applyFill="1" applyAlignment="1">
      <alignment horizontal="right" vertical="center"/>
      <protection locked="0"/>
    </xf>
    <xf numFmtId="4" fontId="3" fillId="3" borderId="0" xfId="1" applyNumberFormat="1" applyFill="1" applyAlignment="1">
      <alignment horizontal="right" vertical="center"/>
      <protection locked="0"/>
    </xf>
    <xf numFmtId="0" fontId="36" fillId="0" borderId="13" xfId="6" applyFont="1" applyBorder="1" applyAlignment="1" applyProtection="1">
      <alignment horizontal="left" vertical="center" wrapText="1"/>
    </xf>
    <xf numFmtId="164" fontId="36" fillId="0" borderId="14" xfId="6" applyNumberFormat="1" applyFont="1" applyBorder="1" applyAlignment="1" applyProtection="1">
      <alignment horizontal="left" vertical="center"/>
    </xf>
    <xf numFmtId="164" fontId="36" fillId="0" borderId="15" xfId="6" applyNumberFormat="1" applyFont="1" applyBorder="1" applyAlignment="1" applyProtection="1">
      <alignment horizontal="left" vertical="center"/>
    </xf>
    <xf numFmtId="0" fontId="24" fillId="0" borderId="17" xfId="6" applyFont="1" applyBorder="1" applyAlignment="1" applyProtection="1">
      <alignment horizontal="left" vertical="center" wrapText="1"/>
    </xf>
    <xf numFmtId="164" fontId="24" fillId="0" borderId="0" xfId="6" applyNumberFormat="1" applyFont="1" applyAlignment="1" applyProtection="1">
      <alignment horizontal="left" vertical="center"/>
    </xf>
    <xf numFmtId="164" fontId="24" fillId="0" borderId="18" xfId="6" applyNumberFormat="1" applyFont="1" applyBorder="1" applyAlignment="1" applyProtection="1">
      <alignment horizontal="left" vertical="center"/>
    </xf>
    <xf numFmtId="0" fontId="24" fillId="0" borderId="19" xfId="6" applyFont="1" applyBorder="1" applyAlignment="1" applyProtection="1">
      <alignment horizontal="left" vertical="top" wrapText="1"/>
    </xf>
    <xf numFmtId="164" fontId="24" fillId="0" borderId="20" xfId="6" applyNumberFormat="1" applyFont="1" applyBorder="1" applyAlignment="1" applyProtection="1">
      <alignment horizontal="left" vertical="center"/>
    </xf>
    <xf numFmtId="164" fontId="24" fillId="0" borderId="21" xfId="6" applyNumberFormat="1" applyFont="1" applyBorder="1" applyAlignment="1" applyProtection="1">
      <alignment horizontal="left" vertical="center"/>
    </xf>
    <xf numFmtId="0" fontId="24" fillId="0" borderId="19" xfId="6" applyFont="1" applyBorder="1" applyAlignment="1" applyProtection="1">
      <alignment horizontal="left" vertical="center" wrapText="1"/>
    </xf>
  </cellXfs>
  <cellStyles count="10">
    <cellStyle name="čárky [0]_KKKK" xfId="7"/>
    <cellStyle name="Hypertextový odkaz 2" xfId="2"/>
    <cellStyle name="Normální" xfId="0" builtinId="0"/>
    <cellStyle name="Normální 2" xfId="1"/>
    <cellStyle name="Normální 3" xfId="3"/>
    <cellStyle name="normální 3 2" xfId="6"/>
    <cellStyle name="Normální 4" xfId="4"/>
    <cellStyle name="Normální 5" xfId="8"/>
    <cellStyle name="Normální 6" xfId="9"/>
    <cellStyle name="Styl 1" xfId="5"/>
  </cellStyles>
  <dxfs count="1"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Akce\3130_Jedli&#269;k&#367;v%20&#250;stav\V&#253;stupy_2\RO_Dostavba%20Jedli&#269;kova%20&#250;stavu%20a%20&#353;kol%20-%20II.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&#269;.%2041%20Zelen&#253;%20ostrov%20roz.%20rozpo&#269;tu%20na%20DC%20(bez%20list.%20v&#253;stupu)\Rozpo&#269;et%20stavby%20dle%20DC\sa_SO51_4_vv_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KCE\He&#345;%20M&#283;stec\14095_PS238_Modernizace%20technologie%20odkalov&#225;n&#237;%20T1%20-%20T10\Specifikace\14095_(001)_14095%20-%20Modernizace%20technologie%20odkalov&#225;n&#237;%20T1%20-%20T10%20He&#345;man&#367;v%20M&#283;stec%20-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Modernizace technologie odkalování T1 - T10 Heřmanův Městec</v>
          </cell>
          <cell r="P5" t="str">
            <v xml:space="preserve"> </v>
          </cell>
        </row>
        <row r="26">
          <cell r="E26" t="str">
            <v xml:space="preserve"> </v>
          </cell>
        </row>
        <row r="28">
          <cell r="E28" t="str">
            <v xml:space="preserve"> 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37" zoomScaleNormal="100" workbookViewId="0">
      <selection activeCell="Q31" sqref="Q31"/>
    </sheetView>
  </sheetViews>
  <sheetFormatPr defaultRowHeight="12.75" customHeight="1"/>
  <cols>
    <col min="1" max="1" width="2.42578125" style="40" customWidth="1"/>
    <col min="2" max="2" width="1.85546875" style="40" customWidth="1"/>
    <col min="3" max="3" width="2.7109375" style="40" customWidth="1"/>
    <col min="4" max="4" width="6.85546875" style="40" customWidth="1"/>
    <col min="5" max="5" width="13.5703125" style="40" customWidth="1"/>
    <col min="6" max="6" width="0.5703125" style="40" customWidth="1"/>
    <col min="7" max="7" width="2.5703125" style="40" customWidth="1"/>
    <col min="8" max="8" width="2.7109375" style="40" customWidth="1"/>
    <col min="9" max="9" width="9.7109375" style="40" customWidth="1"/>
    <col min="10" max="10" width="13.5703125" style="40" customWidth="1"/>
    <col min="11" max="11" width="0.7109375" style="40" customWidth="1"/>
    <col min="12" max="12" width="2.42578125" style="40" customWidth="1"/>
    <col min="13" max="13" width="2.85546875" style="40" customWidth="1"/>
    <col min="14" max="14" width="2" style="40" customWidth="1"/>
    <col min="15" max="15" width="15.5703125" style="40" customWidth="1"/>
    <col min="16" max="16" width="2.85546875" style="40" customWidth="1"/>
    <col min="17" max="17" width="2" style="40" customWidth="1"/>
    <col min="18" max="18" width="13.5703125" style="40" customWidth="1"/>
    <col min="19" max="19" width="1.28515625" style="40" customWidth="1"/>
    <col min="20" max="256" width="9.140625" style="40"/>
    <col min="257" max="257" width="2.42578125" style="40" customWidth="1"/>
    <col min="258" max="258" width="1.85546875" style="40" customWidth="1"/>
    <col min="259" max="259" width="2.7109375" style="40" customWidth="1"/>
    <col min="260" max="260" width="6.85546875" style="40" customWidth="1"/>
    <col min="261" max="261" width="13.5703125" style="40" customWidth="1"/>
    <col min="262" max="262" width="0.5703125" style="40" customWidth="1"/>
    <col min="263" max="263" width="2.5703125" style="40" customWidth="1"/>
    <col min="264" max="264" width="2.7109375" style="40" customWidth="1"/>
    <col min="265" max="265" width="9.7109375" style="40" customWidth="1"/>
    <col min="266" max="266" width="13.5703125" style="40" customWidth="1"/>
    <col min="267" max="267" width="0.7109375" style="40" customWidth="1"/>
    <col min="268" max="268" width="2.42578125" style="40" customWidth="1"/>
    <col min="269" max="269" width="2.85546875" style="40" customWidth="1"/>
    <col min="270" max="270" width="2" style="40" customWidth="1"/>
    <col min="271" max="271" width="12.7109375" style="40" customWidth="1"/>
    <col min="272" max="272" width="2.85546875" style="40" customWidth="1"/>
    <col min="273" max="273" width="2" style="40" customWidth="1"/>
    <col min="274" max="274" width="13.5703125" style="40" customWidth="1"/>
    <col min="275" max="275" width="0.5703125" style="40" customWidth="1"/>
    <col min="276" max="512" width="9.140625" style="40"/>
    <col min="513" max="513" width="2.42578125" style="40" customWidth="1"/>
    <col min="514" max="514" width="1.85546875" style="40" customWidth="1"/>
    <col min="515" max="515" width="2.7109375" style="40" customWidth="1"/>
    <col min="516" max="516" width="6.85546875" style="40" customWidth="1"/>
    <col min="517" max="517" width="13.5703125" style="40" customWidth="1"/>
    <col min="518" max="518" width="0.5703125" style="40" customWidth="1"/>
    <col min="519" max="519" width="2.5703125" style="40" customWidth="1"/>
    <col min="520" max="520" width="2.7109375" style="40" customWidth="1"/>
    <col min="521" max="521" width="9.7109375" style="40" customWidth="1"/>
    <col min="522" max="522" width="13.5703125" style="40" customWidth="1"/>
    <col min="523" max="523" width="0.7109375" style="40" customWidth="1"/>
    <col min="524" max="524" width="2.42578125" style="40" customWidth="1"/>
    <col min="525" max="525" width="2.85546875" style="40" customWidth="1"/>
    <col min="526" max="526" width="2" style="40" customWidth="1"/>
    <col min="527" max="527" width="12.7109375" style="40" customWidth="1"/>
    <col min="528" max="528" width="2.85546875" style="40" customWidth="1"/>
    <col min="529" max="529" width="2" style="40" customWidth="1"/>
    <col min="530" max="530" width="13.5703125" style="40" customWidth="1"/>
    <col min="531" max="531" width="0.5703125" style="40" customWidth="1"/>
    <col min="532" max="768" width="9.140625" style="40"/>
    <col min="769" max="769" width="2.42578125" style="40" customWidth="1"/>
    <col min="770" max="770" width="1.85546875" style="40" customWidth="1"/>
    <col min="771" max="771" width="2.7109375" style="40" customWidth="1"/>
    <col min="772" max="772" width="6.85546875" style="40" customWidth="1"/>
    <col min="773" max="773" width="13.5703125" style="40" customWidth="1"/>
    <col min="774" max="774" width="0.5703125" style="40" customWidth="1"/>
    <col min="775" max="775" width="2.5703125" style="40" customWidth="1"/>
    <col min="776" max="776" width="2.7109375" style="40" customWidth="1"/>
    <col min="777" max="777" width="9.7109375" style="40" customWidth="1"/>
    <col min="778" max="778" width="13.5703125" style="40" customWidth="1"/>
    <col min="779" max="779" width="0.7109375" style="40" customWidth="1"/>
    <col min="780" max="780" width="2.42578125" style="40" customWidth="1"/>
    <col min="781" max="781" width="2.85546875" style="40" customWidth="1"/>
    <col min="782" max="782" width="2" style="40" customWidth="1"/>
    <col min="783" max="783" width="12.7109375" style="40" customWidth="1"/>
    <col min="784" max="784" width="2.85546875" style="40" customWidth="1"/>
    <col min="785" max="785" width="2" style="40" customWidth="1"/>
    <col min="786" max="786" width="13.5703125" style="40" customWidth="1"/>
    <col min="787" max="787" width="0.5703125" style="40" customWidth="1"/>
    <col min="788" max="1024" width="9.140625" style="40"/>
    <col min="1025" max="1025" width="2.42578125" style="40" customWidth="1"/>
    <col min="1026" max="1026" width="1.85546875" style="40" customWidth="1"/>
    <col min="1027" max="1027" width="2.7109375" style="40" customWidth="1"/>
    <col min="1028" max="1028" width="6.85546875" style="40" customWidth="1"/>
    <col min="1029" max="1029" width="13.5703125" style="40" customWidth="1"/>
    <col min="1030" max="1030" width="0.5703125" style="40" customWidth="1"/>
    <col min="1031" max="1031" width="2.5703125" style="40" customWidth="1"/>
    <col min="1032" max="1032" width="2.7109375" style="40" customWidth="1"/>
    <col min="1033" max="1033" width="9.7109375" style="40" customWidth="1"/>
    <col min="1034" max="1034" width="13.5703125" style="40" customWidth="1"/>
    <col min="1035" max="1035" width="0.7109375" style="40" customWidth="1"/>
    <col min="1036" max="1036" width="2.42578125" style="40" customWidth="1"/>
    <col min="1037" max="1037" width="2.85546875" style="40" customWidth="1"/>
    <col min="1038" max="1038" width="2" style="40" customWidth="1"/>
    <col min="1039" max="1039" width="12.7109375" style="40" customWidth="1"/>
    <col min="1040" max="1040" width="2.85546875" style="40" customWidth="1"/>
    <col min="1041" max="1041" width="2" style="40" customWidth="1"/>
    <col min="1042" max="1042" width="13.5703125" style="40" customWidth="1"/>
    <col min="1043" max="1043" width="0.5703125" style="40" customWidth="1"/>
    <col min="1044" max="1280" width="9.140625" style="40"/>
    <col min="1281" max="1281" width="2.42578125" style="40" customWidth="1"/>
    <col min="1282" max="1282" width="1.85546875" style="40" customWidth="1"/>
    <col min="1283" max="1283" width="2.7109375" style="40" customWidth="1"/>
    <col min="1284" max="1284" width="6.85546875" style="40" customWidth="1"/>
    <col min="1285" max="1285" width="13.5703125" style="40" customWidth="1"/>
    <col min="1286" max="1286" width="0.5703125" style="40" customWidth="1"/>
    <col min="1287" max="1287" width="2.5703125" style="40" customWidth="1"/>
    <col min="1288" max="1288" width="2.7109375" style="40" customWidth="1"/>
    <col min="1289" max="1289" width="9.7109375" style="40" customWidth="1"/>
    <col min="1290" max="1290" width="13.5703125" style="40" customWidth="1"/>
    <col min="1291" max="1291" width="0.7109375" style="40" customWidth="1"/>
    <col min="1292" max="1292" width="2.42578125" style="40" customWidth="1"/>
    <col min="1293" max="1293" width="2.85546875" style="40" customWidth="1"/>
    <col min="1294" max="1294" width="2" style="40" customWidth="1"/>
    <col min="1295" max="1295" width="12.7109375" style="40" customWidth="1"/>
    <col min="1296" max="1296" width="2.85546875" style="40" customWidth="1"/>
    <col min="1297" max="1297" width="2" style="40" customWidth="1"/>
    <col min="1298" max="1298" width="13.5703125" style="40" customWidth="1"/>
    <col min="1299" max="1299" width="0.5703125" style="40" customWidth="1"/>
    <col min="1300" max="1536" width="9.140625" style="40"/>
    <col min="1537" max="1537" width="2.42578125" style="40" customWidth="1"/>
    <col min="1538" max="1538" width="1.85546875" style="40" customWidth="1"/>
    <col min="1539" max="1539" width="2.7109375" style="40" customWidth="1"/>
    <col min="1540" max="1540" width="6.85546875" style="40" customWidth="1"/>
    <col min="1541" max="1541" width="13.5703125" style="40" customWidth="1"/>
    <col min="1542" max="1542" width="0.5703125" style="40" customWidth="1"/>
    <col min="1543" max="1543" width="2.5703125" style="40" customWidth="1"/>
    <col min="1544" max="1544" width="2.7109375" style="40" customWidth="1"/>
    <col min="1545" max="1545" width="9.7109375" style="40" customWidth="1"/>
    <col min="1546" max="1546" width="13.5703125" style="40" customWidth="1"/>
    <col min="1547" max="1547" width="0.7109375" style="40" customWidth="1"/>
    <col min="1548" max="1548" width="2.42578125" style="40" customWidth="1"/>
    <col min="1549" max="1549" width="2.85546875" style="40" customWidth="1"/>
    <col min="1550" max="1550" width="2" style="40" customWidth="1"/>
    <col min="1551" max="1551" width="12.7109375" style="40" customWidth="1"/>
    <col min="1552" max="1552" width="2.85546875" style="40" customWidth="1"/>
    <col min="1553" max="1553" width="2" style="40" customWidth="1"/>
    <col min="1554" max="1554" width="13.5703125" style="40" customWidth="1"/>
    <col min="1555" max="1555" width="0.5703125" style="40" customWidth="1"/>
    <col min="1556" max="1792" width="9.140625" style="40"/>
    <col min="1793" max="1793" width="2.42578125" style="40" customWidth="1"/>
    <col min="1794" max="1794" width="1.85546875" style="40" customWidth="1"/>
    <col min="1795" max="1795" width="2.7109375" style="40" customWidth="1"/>
    <col min="1796" max="1796" width="6.85546875" style="40" customWidth="1"/>
    <col min="1797" max="1797" width="13.5703125" style="40" customWidth="1"/>
    <col min="1798" max="1798" width="0.5703125" style="40" customWidth="1"/>
    <col min="1799" max="1799" width="2.5703125" style="40" customWidth="1"/>
    <col min="1800" max="1800" width="2.7109375" style="40" customWidth="1"/>
    <col min="1801" max="1801" width="9.7109375" style="40" customWidth="1"/>
    <col min="1802" max="1802" width="13.5703125" style="40" customWidth="1"/>
    <col min="1803" max="1803" width="0.7109375" style="40" customWidth="1"/>
    <col min="1804" max="1804" width="2.42578125" style="40" customWidth="1"/>
    <col min="1805" max="1805" width="2.85546875" style="40" customWidth="1"/>
    <col min="1806" max="1806" width="2" style="40" customWidth="1"/>
    <col min="1807" max="1807" width="12.7109375" style="40" customWidth="1"/>
    <col min="1808" max="1808" width="2.85546875" style="40" customWidth="1"/>
    <col min="1809" max="1809" width="2" style="40" customWidth="1"/>
    <col min="1810" max="1810" width="13.5703125" style="40" customWidth="1"/>
    <col min="1811" max="1811" width="0.5703125" style="40" customWidth="1"/>
    <col min="1812" max="2048" width="9.140625" style="40"/>
    <col min="2049" max="2049" width="2.42578125" style="40" customWidth="1"/>
    <col min="2050" max="2050" width="1.85546875" style="40" customWidth="1"/>
    <col min="2051" max="2051" width="2.7109375" style="40" customWidth="1"/>
    <col min="2052" max="2052" width="6.85546875" style="40" customWidth="1"/>
    <col min="2053" max="2053" width="13.5703125" style="40" customWidth="1"/>
    <col min="2054" max="2054" width="0.5703125" style="40" customWidth="1"/>
    <col min="2055" max="2055" width="2.5703125" style="40" customWidth="1"/>
    <col min="2056" max="2056" width="2.7109375" style="40" customWidth="1"/>
    <col min="2057" max="2057" width="9.7109375" style="40" customWidth="1"/>
    <col min="2058" max="2058" width="13.5703125" style="40" customWidth="1"/>
    <col min="2059" max="2059" width="0.7109375" style="40" customWidth="1"/>
    <col min="2060" max="2060" width="2.42578125" style="40" customWidth="1"/>
    <col min="2061" max="2061" width="2.85546875" style="40" customWidth="1"/>
    <col min="2062" max="2062" width="2" style="40" customWidth="1"/>
    <col min="2063" max="2063" width="12.7109375" style="40" customWidth="1"/>
    <col min="2064" max="2064" width="2.85546875" style="40" customWidth="1"/>
    <col min="2065" max="2065" width="2" style="40" customWidth="1"/>
    <col min="2066" max="2066" width="13.5703125" style="40" customWidth="1"/>
    <col min="2067" max="2067" width="0.5703125" style="40" customWidth="1"/>
    <col min="2068" max="2304" width="9.140625" style="40"/>
    <col min="2305" max="2305" width="2.42578125" style="40" customWidth="1"/>
    <col min="2306" max="2306" width="1.85546875" style="40" customWidth="1"/>
    <col min="2307" max="2307" width="2.7109375" style="40" customWidth="1"/>
    <col min="2308" max="2308" width="6.85546875" style="40" customWidth="1"/>
    <col min="2309" max="2309" width="13.5703125" style="40" customWidth="1"/>
    <col min="2310" max="2310" width="0.5703125" style="40" customWidth="1"/>
    <col min="2311" max="2311" width="2.5703125" style="40" customWidth="1"/>
    <col min="2312" max="2312" width="2.7109375" style="40" customWidth="1"/>
    <col min="2313" max="2313" width="9.7109375" style="40" customWidth="1"/>
    <col min="2314" max="2314" width="13.5703125" style="40" customWidth="1"/>
    <col min="2315" max="2315" width="0.7109375" style="40" customWidth="1"/>
    <col min="2316" max="2316" width="2.42578125" style="40" customWidth="1"/>
    <col min="2317" max="2317" width="2.85546875" style="40" customWidth="1"/>
    <col min="2318" max="2318" width="2" style="40" customWidth="1"/>
    <col min="2319" max="2319" width="12.7109375" style="40" customWidth="1"/>
    <col min="2320" max="2320" width="2.85546875" style="40" customWidth="1"/>
    <col min="2321" max="2321" width="2" style="40" customWidth="1"/>
    <col min="2322" max="2322" width="13.5703125" style="40" customWidth="1"/>
    <col min="2323" max="2323" width="0.5703125" style="40" customWidth="1"/>
    <col min="2324" max="2560" width="9.140625" style="40"/>
    <col min="2561" max="2561" width="2.42578125" style="40" customWidth="1"/>
    <col min="2562" max="2562" width="1.85546875" style="40" customWidth="1"/>
    <col min="2563" max="2563" width="2.7109375" style="40" customWidth="1"/>
    <col min="2564" max="2564" width="6.85546875" style="40" customWidth="1"/>
    <col min="2565" max="2565" width="13.5703125" style="40" customWidth="1"/>
    <col min="2566" max="2566" width="0.5703125" style="40" customWidth="1"/>
    <col min="2567" max="2567" width="2.5703125" style="40" customWidth="1"/>
    <col min="2568" max="2568" width="2.7109375" style="40" customWidth="1"/>
    <col min="2569" max="2569" width="9.7109375" style="40" customWidth="1"/>
    <col min="2570" max="2570" width="13.5703125" style="40" customWidth="1"/>
    <col min="2571" max="2571" width="0.7109375" style="40" customWidth="1"/>
    <col min="2572" max="2572" width="2.42578125" style="40" customWidth="1"/>
    <col min="2573" max="2573" width="2.85546875" style="40" customWidth="1"/>
    <col min="2574" max="2574" width="2" style="40" customWidth="1"/>
    <col min="2575" max="2575" width="12.7109375" style="40" customWidth="1"/>
    <col min="2576" max="2576" width="2.85546875" style="40" customWidth="1"/>
    <col min="2577" max="2577" width="2" style="40" customWidth="1"/>
    <col min="2578" max="2578" width="13.5703125" style="40" customWidth="1"/>
    <col min="2579" max="2579" width="0.5703125" style="40" customWidth="1"/>
    <col min="2580" max="2816" width="9.140625" style="40"/>
    <col min="2817" max="2817" width="2.42578125" style="40" customWidth="1"/>
    <col min="2818" max="2818" width="1.85546875" style="40" customWidth="1"/>
    <col min="2819" max="2819" width="2.7109375" style="40" customWidth="1"/>
    <col min="2820" max="2820" width="6.85546875" style="40" customWidth="1"/>
    <col min="2821" max="2821" width="13.5703125" style="40" customWidth="1"/>
    <col min="2822" max="2822" width="0.5703125" style="40" customWidth="1"/>
    <col min="2823" max="2823" width="2.5703125" style="40" customWidth="1"/>
    <col min="2824" max="2824" width="2.7109375" style="40" customWidth="1"/>
    <col min="2825" max="2825" width="9.7109375" style="40" customWidth="1"/>
    <col min="2826" max="2826" width="13.5703125" style="40" customWidth="1"/>
    <col min="2827" max="2827" width="0.7109375" style="40" customWidth="1"/>
    <col min="2828" max="2828" width="2.42578125" style="40" customWidth="1"/>
    <col min="2829" max="2829" width="2.85546875" style="40" customWidth="1"/>
    <col min="2830" max="2830" width="2" style="40" customWidth="1"/>
    <col min="2831" max="2831" width="12.7109375" style="40" customWidth="1"/>
    <col min="2832" max="2832" width="2.85546875" style="40" customWidth="1"/>
    <col min="2833" max="2833" width="2" style="40" customWidth="1"/>
    <col min="2834" max="2834" width="13.5703125" style="40" customWidth="1"/>
    <col min="2835" max="2835" width="0.5703125" style="40" customWidth="1"/>
    <col min="2836" max="3072" width="9.140625" style="40"/>
    <col min="3073" max="3073" width="2.42578125" style="40" customWidth="1"/>
    <col min="3074" max="3074" width="1.85546875" style="40" customWidth="1"/>
    <col min="3075" max="3075" width="2.7109375" style="40" customWidth="1"/>
    <col min="3076" max="3076" width="6.85546875" style="40" customWidth="1"/>
    <col min="3077" max="3077" width="13.5703125" style="40" customWidth="1"/>
    <col min="3078" max="3078" width="0.5703125" style="40" customWidth="1"/>
    <col min="3079" max="3079" width="2.5703125" style="40" customWidth="1"/>
    <col min="3080" max="3080" width="2.7109375" style="40" customWidth="1"/>
    <col min="3081" max="3081" width="9.7109375" style="40" customWidth="1"/>
    <col min="3082" max="3082" width="13.5703125" style="40" customWidth="1"/>
    <col min="3083" max="3083" width="0.7109375" style="40" customWidth="1"/>
    <col min="3084" max="3084" width="2.42578125" style="40" customWidth="1"/>
    <col min="3085" max="3085" width="2.85546875" style="40" customWidth="1"/>
    <col min="3086" max="3086" width="2" style="40" customWidth="1"/>
    <col min="3087" max="3087" width="12.7109375" style="40" customWidth="1"/>
    <col min="3088" max="3088" width="2.85546875" style="40" customWidth="1"/>
    <col min="3089" max="3089" width="2" style="40" customWidth="1"/>
    <col min="3090" max="3090" width="13.5703125" style="40" customWidth="1"/>
    <col min="3091" max="3091" width="0.5703125" style="40" customWidth="1"/>
    <col min="3092" max="3328" width="9.140625" style="40"/>
    <col min="3329" max="3329" width="2.42578125" style="40" customWidth="1"/>
    <col min="3330" max="3330" width="1.85546875" style="40" customWidth="1"/>
    <col min="3331" max="3331" width="2.7109375" style="40" customWidth="1"/>
    <col min="3332" max="3332" width="6.85546875" style="40" customWidth="1"/>
    <col min="3333" max="3333" width="13.5703125" style="40" customWidth="1"/>
    <col min="3334" max="3334" width="0.5703125" style="40" customWidth="1"/>
    <col min="3335" max="3335" width="2.5703125" style="40" customWidth="1"/>
    <col min="3336" max="3336" width="2.7109375" style="40" customWidth="1"/>
    <col min="3337" max="3337" width="9.7109375" style="40" customWidth="1"/>
    <col min="3338" max="3338" width="13.5703125" style="40" customWidth="1"/>
    <col min="3339" max="3339" width="0.7109375" style="40" customWidth="1"/>
    <col min="3340" max="3340" width="2.42578125" style="40" customWidth="1"/>
    <col min="3341" max="3341" width="2.85546875" style="40" customWidth="1"/>
    <col min="3342" max="3342" width="2" style="40" customWidth="1"/>
    <col min="3343" max="3343" width="12.7109375" style="40" customWidth="1"/>
    <col min="3344" max="3344" width="2.85546875" style="40" customWidth="1"/>
    <col min="3345" max="3345" width="2" style="40" customWidth="1"/>
    <col min="3346" max="3346" width="13.5703125" style="40" customWidth="1"/>
    <col min="3347" max="3347" width="0.5703125" style="40" customWidth="1"/>
    <col min="3348" max="3584" width="9.140625" style="40"/>
    <col min="3585" max="3585" width="2.42578125" style="40" customWidth="1"/>
    <col min="3586" max="3586" width="1.85546875" style="40" customWidth="1"/>
    <col min="3587" max="3587" width="2.7109375" style="40" customWidth="1"/>
    <col min="3588" max="3588" width="6.85546875" style="40" customWidth="1"/>
    <col min="3589" max="3589" width="13.5703125" style="40" customWidth="1"/>
    <col min="3590" max="3590" width="0.5703125" style="40" customWidth="1"/>
    <col min="3591" max="3591" width="2.5703125" style="40" customWidth="1"/>
    <col min="3592" max="3592" width="2.7109375" style="40" customWidth="1"/>
    <col min="3593" max="3593" width="9.7109375" style="40" customWidth="1"/>
    <col min="3594" max="3594" width="13.5703125" style="40" customWidth="1"/>
    <col min="3595" max="3595" width="0.7109375" style="40" customWidth="1"/>
    <col min="3596" max="3596" width="2.42578125" style="40" customWidth="1"/>
    <col min="3597" max="3597" width="2.85546875" style="40" customWidth="1"/>
    <col min="3598" max="3598" width="2" style="40" customWidth="1"/>
    <col min="3599" max="3599" width="12.7109375" style="40" customWidth="1"/>
    <col min="3600" max="3600" width="2.85546875" style="40" customWidth="1"/>
    <col min="3601" max="3601" width="2" style="40" customWidth="1"/>
    <col min="3602" max="3602" width="13.5703125" style="40" customWidth="1"/>
    <col min="3603" max="3603" width="0.5703125" style="40" customWidth="1"/>
    <col min="3604" max="3840" width="9.140625" style="40"/>
    <col min="3841" max="3841" width="2.42578125" style="40" customWidth="1"/>
    <col min="3842" max="3842" width="1.85546875" style="40" customWidth="1"/>
    <col min="3843" max="3843" width="2.7109375" style="40" customWidth="1"/>
    <col min="3844" max="3844" width="6.85546875" style="40" customWidth="1"/>
    <col min="3845" max="3845" width="13.5703125" style="40" customWidth="1"/>
    <col min="3846" max="3846" width="0.5703125" style="40" customWidth="1"/>
    <col min="3847" max="3847" width="2.5703125" style="40" customWidth="1"/>
    <col min="3848" max="3848" width="2.7109375" style="40" customWidth="1"/>
    <col min="3849" max="3849" width="9.7109375" style="40" customWidth="1"/>
    <col min="3850" max="3850" width="13.5703125" style="40" customWidth="1"/>
    <col min="3851" max="3851" width="0.7109375" style="40" customWidth="1"/>
    <col min="3852" max="3852" width="2.42578125" style="40" customWidth="1"/>
    <col min="3853" max="3853" width="2.85546875" style="40" customWidth="1"/>
    <col min="3854" max="3854" width="2" style="40" customWidth="1"/>
    <col min="3855" max="3855" width="12.7109375" style="40" customWidth="1"/>
    <col min="3856" max="3856" width="2.85546875" style="40" customWidth="1"/>
    <col min="3857" max="3857" width="2" style="40" customWidth="1"/>
    <col min="3858" max="3858" width="13.5703125" style="40" customWidth="1"/>
    <col min="3859" max="3859" width="0.5703125" style="40" customWidth="1"/>
    <col min="3860" max="4096" width="9.140625" style="40"/>
    <col min="4097" max="4097" width="2.42578125" style="40" customWidth="1"/>
    <col min="4098" max="4098" width="1.85546875" style="40" customWidth="1"/>
    <col min="4099" max="4099" width="2.7109375" style="40" customWidth="1"/>
    <col min="4100" max="4100" width="6.85546875" style="40" customWidth="1"/>
    <col min="4101" max="4101" width="13.5703125" style="40" customWidth="1"/>
    <col min="4102" max="4102" width="0.5703125" style="40" customWidth="1"/>
    <col min="4103" max="4103" width="2.5703125" style="40" customWidth="1"/>
    <col min="4104" max="4104" width="2.7109375" style="40" customWidth="1"/>
    <col min="4105" max="4105" width="9.7109375" style="40" customWidth="1"/>
    <col min="4106" max="4106" width="13.5703125" style="40" customWidth="1"/>
    <col min="4107" max="4107" width="0.7109375" style="40" customWidth="1"/>
    <col min="4108" max="4108" width="2.42578125" style="40" customWidth="1"/>
    <col min="4109" max="4109" width="2.85546875" style="40" customWidth="1"/>
    <col min="4110" max="4110" width="2" style="40" customWidth="1"/>
    <col min="4111" max="4111" width="12.7109375" style="40" customWidth="1"/>
    <col min="4112" max="4112" width="2.85546875" style="40" customWidth="1"/>
    <col min="4113" max="4113" width="2" style="40" customWidth="1"/>
    <col min="4114" max="4114" width="13.5703125" style="40" customWidth="1"/>
    <col min="4115" max="4115" width="0.5703125" style="40" customWidth="1"/>
    <col min="4116" max="4352" width="9.140625" style="40"/>
    <col min="4353" max="4353" width="2.42578125" style="40" customWidth="1"/>
    <col min="4354" max="4354" width="1.85546875" style="40" customWidth="1"/>
    <col min="4355" max="4355" width="2.7109375" style="40" customWidth="1"/>
    <col min="4356" max="4356" width="6.85546875" style="40" customWidth="1"/>
    <col min="4357" max="4357" width="13.5703125" style="40" customWidth="1"/>
    <col min="4358" max="4358" width="0.5703125" style="40" customWidth="1"/>
    <col min="4359" max="4359" width="2.5703125" style="40" customWidth="1"/>
    <col min="4360" max="4360" width="2.7109375" style="40" customWidth="1"/>
    <col min="4361" max="4361" width="9.7109375" style="40" customWidth="1"/>
    <col min="4362" max="4362" width="13.5703125" style="40" customWidth="1"/>
    <col min="4363" max="4363" width="0.7109375" style="40" customWidth="1"/>
    <col min="4364" max="4364" width="2.42578125" style="40" customWidth="1"/>
    <col min="4365" max="4365" width="2.85546875" style="40" customWidth="1"/>
    <col min="4366" max="4366" width="2" style="40" customWidth="1"/>
    <col min="4367" max="4367" width="12.7109375" style="40" customWidth="1"/>
    <col min="4368" max="4368" width="2.85546875" style="40" customWidth="1"/>
    <col min="4369" max="4369" width="2" style="40" customWidth="1"/>
    <col min="4370" max="4370" width="13.5703125" style="40" customWidth="1"/>
    <col min="4371" max="4371" width="0.5703125" style="40" customWidth="1"/>
    <col min="4372" max="4608" width="9.140625" style="40"/>
    <col min="4609" max="4609" width="2.42578125" style="40" customWidth="1"/>
    <col min="4610" max="4610" width="1.85546875" style="40" customWidth="1"/>
    <col min="4611" max="4611" width="2.7109375" style="40" customWidth="1"/>
    <col min="4612" max="4612" width="6.85546875" style="40" customWidth="1"/>
    <col min="4613" max="4613" width="13.5703125" style="40" customWidth="1"/>
    <col min="4614" max="4614" width="0.5703125" style="40" customWidth="1"/>
    <col min="4615" max="4615" width="2.5703125" style="40" customWidth="1"/>
    <col min="4616" max="4616" width="2.7109375" style="40" customWidth="1"/>
    <col min="4617" max="4617" width="9.7109375" style="40" customWidth="1"/>
    <col min="4618" max="4618" width="13.5703125" style="40" customWidth="1"/>
    <col min="4619" max="4619" width="0.7109375" style="40" customWidth="1"/>
    <col min="4620" max="4620" width="2.42578125" style="40" customWidth="1"/>
    <col min="4621" max="4621" width="2.85546875" style="40" customWidth="1"/>
    <col min="4622" max="4622" width="2" style="40" customWidth="1"/>
    <col min="4623" max="4623" width="12.7109375" style="40" customWidth="1"/>
    <col min="4624" max="4624" width="2.85546875" style="40" customWidth="1"/>
    <col min="4625" max="4625" width="2" style="40" customWidth="1"/>
    <col min="4626" max="4626" width="13.5703125" style="40" customWidth="1"/>
    <col min="4627" max="4627" width="0.5703125" style="40" customWidth="1"/>
    <col min="4628" max="4864" width="9.140625" style="40"/>
    <col min="4865" max="4865" width="2.42578125" style="40" customWidth="1"/>
    <col min="4866" max="4866" width="1.85546875" style="40" customWidth="1"/>
    <col min="4867" max="4867" width="2.7109375" style="40" customWidth="1"/>
    <col min="4868" max="4868" width="6.85546875" style="40" customWidth="1"/>
    <col min="4869" max="4869" width="13.5703125" style="40" customWidth="1"/>
    <col min="4870" max="4870" width="0.5703125" style="40" customWidth="1"/>
    <col min="4871" max="4871" width="2.5703125" style="40" customWidth="1"/>
    <col min="4872" max="4872" width="2.7109375" style="40" customWidth="1"/>
    <col min="4873" max="4873" width="9.7109375" style="40" customWidth="1"/>
    <col min="4874" max="4874" width="13.5703125" style="40" customWidth="1"/>
    <col min="4875" max="4875" width="0.7109375" style="40" customWidth="1"/>
    <col min="4876" max="4876" width="2.42578125" style="40" customWidth="1"/>
    <col min="4877" max="4877" width="2.85546875" style="40" customWidth="1"/>
    <col min="4878" max="4878" width="2" style="40" customWidth="1"/>
    <col min="4879" max="4879" width="12.7109375" style="40" customWidth="1"/>
    <col min="4880" max="4880" width="2.85546875" style="40" customWidth="1"/>
    <col min="4881" max="4881" width="2" style="40" customWidth="1"/>
    <col min="4882" max="4882" width="13.5703125" style="40" customWidth="1"/>
    <col min="4883" max="4883" width="0.5703125" style="40" customWidth="1"/>
    <col min="4884" max="5120" width="9.140625" style="40"/>
    <col min="5121" max="5121" width="2.42578125" style="40" customWidth="1"/>
    <col min="5122" max="5122" width="1.85546875" style="40" customWidth="1"/>
    <col min="5123" max="5123" width="2.7109375" style="40" customWidth="1"/>
    <col min="5124" max="5124" width="6.85546875" style="40" customWidth="1"/>
    <col min="5125" max="5125" width="13.5703125" style="40" customWidth="1"/>
    <col min="5126" max="5126" width="0.5703125" style="40" customWidth="1"/>
    <col min="5127" max="5127" width="2.5703125" style="40" customWidth="1"/>
    <col min="5128" max="5128" width="2.7109375" style="40" customWidth="1"/>
    <col min="5129" max="5129" width="9.7109375" style="40" customWidth="1"/>
    <col min="5130" max="5130" width="13.5703125" style="40" customWidth="1"/>
    <col min="5131" max="5131" width="0.7109375" style="40" customWidth="1"/>
    <col min="5132" max="5132" width="2.42578125" style="40" customWidth="1"/>
    <col min="5133" max="5133" width="2.85546875" style="40" customWidth="1"/>
    <col min="5134" max="5134" width="2" style="40" customWidth="1"/>
    <col min="5135" max="5135" width="12.7109375" style="40" customWidth="1"/>
    <col min="5136" max="5136" width="2.85546875" style="40" customWidth="1"/>
    <col min="5137" max="5137" width="2" style="40" customWidth="1"/>
    <col min="5138" max="5138" width="13.5703125" style="40" customWidth="1"/>
    <col min="5139" max="5139" width="0.5703125" style="40" customWidth="1"/>
    <col min="5140" max="5376" width="9.140625" style="40"/>
    <col min="5377" max="5377" width="2.42578125" style="40" customWidth="1"/>
    <col min="5378" max="5378" width="1.85546875" style="40" customWidth="1"/>
    <col min="5379" max="5379" width="2.7109375" style="40" customWidth="1"/>
    <col min="5380" max="5380" width="6.85546875" style="40" customWidth="1"/>
    <col min="5381" max="5381" width="13.5703125" style="40" customWidth="1"/>
    <col min="5382" max="5382" width="0.5703125" style="40" customWidth="1"/>
    <col min="5383" max="5383" width="2.5703125" style="40" customWidth="1"/>
    <col min="5384" max="5384" width="2.7109375" style="40" customWidth="1"/>
    <col min="5385" max="5385" width="9.7109375" style="40" customWidth="1"/>
    <col min="5386" max="5386" width="13.5703125" style="40" customWidth="1"/>
    <col min="5387" max="5387" width="0.7109375" style="40" customWidth="1"/>
    <col min="5388" max="5388" width="2.42578125" style="40" customWidth="1"/>
    <col min="5389" max="5389" width="2.85546875" style="40" customWidth="1"/>
    <col min="5390" max="5390" width="2" style="40" customWidth="1"/>
    <col min="5391" max="5391" width="12.7109375" style="40" customWidth="1"/>
    <col min="5392" max="5392" width="2.85546875" style="40" customWidth="1"/>
    <col min="5393" max="5393" width="2" style="40" customWidth="1"/>
    <col min="5394" max="5394" width="13.5703125" style="40" customWidth="1"/>
    <col min="5395" max="5395" width="0.5703125" style="40" customWidth="1"/>
    <col min="5396" max="5632" width="9.140625" style="40"/>
    <col min="5633" max="5633" width="2.42578125" style="40" customWidth="1"/>
    <col min="5634" max="5634" width="1.85546875" style="40" customWidth="1"/>
    <col min="5635" max="5635" width="2.7109375" style="40" customWidth="1"/>
    <col min="5636" max="5636" width="6.85546875" style="40" customWidth="1"/>
    <col min="5637" max="5637" width="13.5703125" style="40" customWidth="1"/>
    <col min="5638" max="5638" width="0.5703125" style="40" customWidth="1"/>
    <col min="5639" max="5639" width="2.5703125" style="40" customWidth="1"/>
    <col min="5640" max="5640" width="2.7109375" style="40" customWidth="1"/>
    <col min="5641" max="5641" width="9.7109375" style="40" customWidth="1"/>
    <col min="5642" max="5642" width="13.5703125" style="40" customWidth="1"/>
    <col min="5643" max="5643" width="0.7109375" style="40" customWidth="1"/>
    <col min="5644" max="5644" width="2.42578125" style="40" customWidth="1"/>
    <col min="5645" max="5645" width="2.85546875" style="40" customWidth="1"/>
    <col min="5646" max="5646" width="2" style="40" customWidth="1"/>
    <col min="5647" max="5647" width="12.7109375" style="40" customWidth="1"/>
    <col min="5648" max="5648" width="2.85546875" style="40" customWidth="1"/>
    <col min="5649" max="5649" width="2" style="40" customWidth="1"/>
    <col min="5650" max="5650" width="13.5703125" style="40" customWidth="1"/>
    <col min="5651" max="5651" width="0.5703125" style="40" customWidth="1"/>
    <col min="5652" max="5888" width="9.140625" style="40"/>
    <col min="5889" max="5889" width="2.42578125" style="40" customWidth="1"/>
    <col min="5890" max="5890" width="1.85546875" style="40" customWidth="1"/>
    <col min="5891" max="5891" width="2.7109375" style="40" customWidth="1"/>
    <col min="5892" max="5892" width="6.85546875" style="40" customWidth="1"/>
    <col min="5893" max="5893" width="13.5703125" style="40" customWidth="1"/>
    <col min="5894" max="5894" width="0.5703125" style="40" customWidth="1"/>
    <col min="5895" max="5895" width="2.5703125" style="40" customWidth="1"/>
    <col min="5896" max="5896" width="2.7109375" style="40" customWidth="1"/>
    <col min="5897" max="5897" width="9.7109375" style="40" customWidth="1"/>
    <col min="5898" max="5898" width="13.5703125" style="40" customWidth="1"/>
    <col min="5899" max="5899" width="0.7109375" style="40" customWidth="1"/>
    <col min="5900" max="5900" width="2.42578125" style="40" customWidth="1"/>
    <col min="5901" max="5901" width="2.85546875" style="40" customWidth="1"/>
    <col min="5902" max="5902" width="2" style="40" customWidth="1"/>
    <col min="5903" max="5903" width="12.7109375" style="40" customWidth="1"/>
    <col min="5904" max="5904" width="2.85546875" style="40" customWidth="1"/>
    <col min="5905" max="5905" width="2" style="40" customWidth="1"/>
    <col min="5906" max="5906" width="13.5703125" style="40" customWidth="1"/>
    <col min="5907" max="5907" width="0.5703125" style="40" customWidth="1"/>
    <col min="5908" max="6144" width="9.140625" style="40"/>
    <col min="6145" max="6145" width="2.42578125" style="40" customWidth="1"/>
    <col min="6146" max="6146" width="1.85546875" style="40" customWidth="1"/>
    <col min="6147" max="6147" width="2.7109375" style="40" customWidth="1"/>
    <col min="6148" max="6148" width="6.85546875" style="40" customWidth="1"/>
    <col min="6149" max="6149" width="13.5703125" style="40" customWidth="1"/>
    <col min="6150" max="6150" width="0.5703125" style="40" customWidth="1"/>
    <col min="6151" max="6151" width="2.5703125" style="40" customWidth="1"/>
    <col min="6152" max="6152" width="2.7109375" style="40" customWidth="1"/>
    <col min="6153" max="6153" width="9.7109375" style="40" customWidth="1"/>
    <col min="6154" max="6154" width="13.5703125" style="40" customWidth="1"/>
    <col min="6155" max="6155" width="0.7109375" style="40" customWidth="1"/>
    <col min="6156" max="6156" width="2.42578125" style="40" customWidth="1"/>
    <col min="6157" max="6157" width="2.85546875" style="40" customWidth="1"/>
    <col min="6158" max="6158" width="2" style="40" customWidth="1"/>
    <col min="6159" max="6159" width="12.7109375" style="40" customWidth="1"/>
    <col min="6160" max="6160" width="2.85546875" style="40" customWidth="1"/>
    <col min="6161" max="6161" width="2" style="40" customWidth="1"/>
    <col min="6162" max="6162" width="13.5703125" style="40" customWidth="1"/>
    <col min="6163" max="6163" width="0.5703125" style="40" customWidth="1"/>
    <col min="6164" max="6400" width="9.140625" style="40"/>
    <col min="6401" max="6401" width="2.42578125" style="40" customWidth="1"/>
    <col min="6402" max="6402" width="1.85546875" style="40" customWidth="1"/>
    <col min="6403" max="6403" width="2.7109375" style="40" customWidth="1"/>
    <col min="6404" max="6404" width="6.85546875" style="40" customWidth="1"/>
    <col min="6405" max="6405" width="13.5703125" style="40" customWidth="1"/>
    <col min="6406" max="6406" width="0.5703125" style="40" customWidth="1"/>
    <col min="6407" max="6407" width="2.5703125" style="40" customWidth="1"/>
    <col min="6408" max="6408" width="2.7109375" style="40" customWidth="1"/>
    <col min="6409" max="6409" width="9.7109375" style="40" customWidth="1"/>
    <col min="6410" max="6410" width="13.5703125" style="40" customWidth="1"/>
    <col min="6411" max="6411" width="0.7109375" style="40" customWidth="1"/>
    <col min="6412" max="6412" width="2.42578125" style="40" customWidth="1"/>
    <col min="6413" max="6413" width="2.85546875" style="40" customWidth="1"/>
    <col min="6414" max="6414" width="2" style="40" customWidth="1"/>
    <col min="6415" max="6415" width="12.7109375" style="40" customWidth="1"/>
    <col min="6416" max="6416" width="2.85546875" style="40" customWidth="1"/>
    <col min="6417" max="6417" width="2" style="40" customWidth="1"/>
    <col min="6418" max="6418" width="13.5703125" style="40" customWidth="1"/>
    <col min="6419" max="6419" width="0.5703125" style="40" customWidth="1"/>
    <col min="6420" max="6656" width="9.140625" style="40"/>
    <col min="6657" max="6657" width="2.42578125" style="40" customWidth="1"/>
    <col min="6658" max="6658" width="1.85546875" style="40" customWidth="1"/>
    <col min="6659" max="6659" width="2.7109375" style="40" customWidth="1"/>
    <col min="6660" max="6660" width="6.85546875" style="40" customWidth="1"/>
    <col min="6661" max="6661" width="13.5703125" style="40" customWidth="1"/>
    <col min="6662" max="6662" width="0.5703125" style="40" customWidth="1"/>
    <col min="6663" max="6663" width="2.5703125" style="40" customWidth="1"/>
    <col min="6664" max="6664" width="2.7109375" style="40" customWidth="1"/>
    <col min="6665" max="6665" width="9.7109375" style="40" customWidth="1"/>
    <col min="6666" max="6666" width="13.5703125" style="40" customWidth="1"/>
    <col min="6667" max="6667" width="0.7109375" style="40" customWidth="1"/>
    <col min="6668" max="6668" width="2.42578125" style="40" customWidth="1"/>
    <col min="6669" max="6669" width="2.85546875" style="40" customWidth="1"/>
    <col min="6670" max="6670" width="2" style="40" customWidth="1"/>
    <col min="6671" max="6671" width="12.7109375" style="40" customWidth="1"/>
    <col min="6672" max="6672" width="2.85546875" style="40" customWidth="1"/>
    <col min="6673" max="6673" width="2" style="40" customWidth="1"/>
    <col min="6674" max="6674" width="13.5703125" style="40" customWidth="1"/>
    <col min="6675" max="6675" width="0.5703125" style="40" customWidth="1"/>
    <col min="6676" max="6912" width="9.140625" style="40"/>
    <col min="6913" max="6913" width="2.42578125" style="40" customWidth="1"/>
    <col min="6914" max="6914" width="1.85546875" style="40" customWidth="1"/>
    <col min="6915" max="6915" width="2.7109375" style="40" customWidth="1"/>
    <col min="6916" max="6916" width="6.85546875" style="40" customWidth="1"/>
    <col min="6917" max="6917" width="13.5703125" style="40" customWidth="1"/>
    <col min="6918" max="6918" width="0.5703125" style="40" customWidth="1"/>
    <col min="6919" max="6919" width="2.5703125" style="40" customWidth="1"/>
    <col min="6920" max="6920" width="2.7109375" style="40" customWidth="1"/>
    <col min="6921" max="6921" width="9.7109375" style="40" customWidth="1"/>
    <col min="6922" max="6922" width="13.5703125" style="40" customWidth="1"/>
    <col min="6923" max="6923" width="0.7109375" style="40" customWidth="1"/>
    <col min="6924" max="6924" width="2.42578125" style="40" customWidth="1"/>
    <col min="6925" max="6925" width="2.85546875" style="40" customWidth="1"/>
    <col min="6926" max="6926" width="2" style="40" customWidth="1"/>
    <col min="6927" max="6927" width="12.7109375" style="40" customWidth="1"/>
    <col min="6928" max="6928" width="2.85546875" style="40" customWidth="1"/>
    <col min="6929" max="6929" width="2" style="40" customWidth="1"/>
    <col min="6930" max="6930" width="13.5703125" style="40" customWidth="1"/>
    <col min="6931" max="6931" width="0.5703125" style="40" customWidth="1"/>
    <col min="6932" max="7168" width="9.140625" style="40"/>
    <col min="7169" max="7169" width="2.42578125" style="40" customWidth="1"/>
    <col min="7170" max="7170" width="1.85546875" style="40" customWidth="1"/>
    <col min="7171" max="7171" width="2.7109375" style="40" customWidth="1"/>
    <col min="7172" max="7172" width="6.85546875" style="40" customWidth="1"/>
    <col min="7173" max="7173" width="13.5703125" style="40" customWidth="1"/>
    <col min="7174" max="7174" width="0.5703125" style="40" customWidth="1"/>
    <col min="7175" max="7175" width="2.5703125" style="40" customWidth="1"/>
    <col min="7176" max="7176" width="2.7109375" style="40" customWidth="1"/>
    <col min="7177" max="7177" width="9.7109375" style="40" customWidth="1"/>
    <col min="7178" max="7178" width="13.5703125" style="40" customWidth="1"/>
    <col min="7179" max="7179" width="0.7109375" style="40" customWidth="1"/>
    <col min="7180" max="7180" width="2.42578125" style="40" customWidth="1"/>
    <col min="7181" max="7181" width="2.85546875" style="40" customWidth="1"/>
    <col min="7182" max="7182" width="2" style="40" customWidth="1"/>
    <col min="7183" max="7183" width="12.7109375" style="40" customWidth="1"/>
    <col min="7184" max="7184" width="2.85546875" style="40" customWidth="1"/>
    <col min="7185" max="7185" width="2" style="40" customWidth="1"/>
    <col min="7186" max="7186" width="13.5703125" style="40" customWidth="1"/>
    <col min="7187" max="7187" width="0.5703125" style="40" customWidth="1"/>
    <col min="7188" max="7424" width="9.140625" style="40"/>
    <col min="7425" max="7425" width="2.42578125" style="40" customWidth="1"/>
    <col min="7426" max="7426" width="1.85546875" style="40" customWidth="1"/>
    <col min="7427" max="7427" width="2.7109375" style="40" customWidth="1"/>
    <col min="7428" max="7428" width="6.85546875" style="40" customWidth="1"/>
    <col min="7429" max="7429" width="13.5703125" style="40" customWidth="1"/>
    <col min="7430" max="7430" width="0.5703125" style="40" customWidth="1"/>
    <col min="7431" max="7431" width="2.5703125" style="40" customWidth="1"/>
    <col min="7432" max="7432" width="2.7109375" style="40" customWidth="1"/>
    <col min="7433" max="7433" width="9.7109375" style="40" customWidth="1"/>
    <col min="7434" max="7434" width="13.5703125" style="40" customWidth="1"/>
    <col min="7435" max="7435" width="0.7109375" style="40" customWidth="1"/>
    <col min="7436" max="7436" width="2.42578125" style="40" customWidth="1"/>
    <col min="7437" max="7437" width="2.85546875" style="40" customWidth="1"/>
    <col min="7438" max="7438" width="2" style="40" customWidth="1"/>
    <col min="7439" max="7439" width="12.7109375" style="40" customWidth="1"/>
    <col min="7440" max="7440" width="2.85546875" style="40" customWidth="1"/>
    <col min="7441" max="7441" width="2" style="40" customWidth="1"/>
    <col min="7442" max="7442" width="13.5703125" style="40" customWidth="1"/>
    <col min="7443" max="7443" width="0.5703125" style="40" customWidth="1"/>
    <col min="7444" max="7680" width="9.140625" style="40"/>
    <col min="7681" max="7681" width="2.42578125" style="40" customWidth="1"/>
    <col min="7682" max="7682" width="1.85546875" style="40" customWidth="1"/>
    <col min="7683" max="7683" width="2.7109375" style="40" customWidth="1"/>
    <col min="7684" max="7684" width="6.85546875" style="40" customWidth="1"/>
    <col min="7685" max="7685" width="13.5703125" style="40" customWidth="1"/>
    <col min="7686" max="7686" width="0.5703125" style="40" customWidth="1"/>
    <col min="7687" max="7687" width="2.5703125" style="40" customWidth="1"/>
    <col min="7688" max="7688" width="2.7109375" style="40" customWidth="1"/>
    <col min="7689" max="7689" width="9.7109375" style="40" customWidth="1"/>
    <col min="7690" max="7690" width="13.5703125" style="40" customWidth="1"/>
    <col min="7691" max="7691" width="0.7109375" style="40" customWidth="1"/>
    <col min="7692" max="7692" width="2.42578125" style="40" customWidth="1"/>
    <col min="7693" max="7693" width="2.85546875" style="40" customWidth="1"/>
    <col min="7694" max="7694" width="2" style="40" customWidth="1"/>
    <col min="7695" max="7695" width="12.7109375" style="40" customWidth="1"/>
    <col min="7696" max="7696" width="2.85546875" style="40" customWidth="1"/>
    <col min="7697" max="7697" width="2" style="40" customWidth="1"/>
    <col min="7698" max="7698" width="13.5703125" style="40" customWidth="1"/>
    <col min="7699" max="7699" width="0.5703125" style="40" customWidth="1"/>
    <col min="7700" max="7936" width="9.140625" style="40"/>
    <col min="7937" max="7937" width="2.42578125" style="40" customWidth="1"/>
    <col min="7938" max="7938" width="1.85546875" style="40" customWidth="1"/>
    <col min="7939" max="7939" width="2.7109375" style="40" customWidth="1"/>
    <col min="7940" max="7940" width="6.85546875" style="40" customWidth="1"/>
    <col min="7941" max="7941" width="13.5703125" style="40" customWidth="1"/>
    <col min="7942" max="7942" width="0.5703125" style="40" customWidth="1"/>
    <col min="7943" max="7943" width="2.5703125" style="40" customWidth="1"/>
    <col min="7944" max="7944" width="2.7109375" style="40" customWidth="1"/>
    <col min="7945" max="7945" width="9.7109375" style="40" customWidth="1"/>
    <col min="7946" max="7946" width="13.5703125" style="40" customWidth="1"/>
    <col min="7947" max="7947" width="0.7109375" style="40" customWidth="1"/>
    <col min="7948" max="7948" width="2.42578125" style="40" customWidth="1"/>
    <col min="7949" max="7949" width="2.85546875" style="40" customWidth="1"/>
    <col min="7950" max="7950" width="2" style="40" customWidth="1"/>
    <col min="7951" max="7951" width="12.7109375" style="40" customWidth="1"/>
    <col min="7952" max="7952" width="2.85546875" style="40" customWidth="1"/>
    <col min="7953" max="7953" width="2" style="40" customWidth="1"/>
    <col min="7954" max="7954" width="13.5703125" style="40" customWidth="1"/>
    <col min="7955" max="7955" width="0.5703125" style="40" customWidth="1"/>
    <col min="7956" max="8192" width="9.140625" style="40"/>
    <col min="8193" max="8193" width="2.42578125" style="40" customWidth="1"/>
    <col min="8194" max="8194" width="1.85546875" style="40" customWidth="1"/>
    <col min="8195" max="8195" width="2.7109375" style="40" customWidth="1"/>
    <col min="8196" max="8196" width="6.85546875" style="40" customWidth="1"/>
    <col min="8197" max="8197" width="13.5703125" style="40" customWidth="1"/>
    <col min="8198" max="8198" width="0.5703125" style="40" customWidth="1"/>
    <col min="8199" max="8199" width="2.5703125" style="40" customWidth="1"/>
    <col min="8200" max="8200" width="2.7109375" style="40" customWidth="1"/>
    <col min="8201" max="8201" width="9.7109375" style="40" customWidth="1"/>
    <col min="8202" max="8202" width="13.5703125" style="40" customWidth="1"/>
    <col min="8203" max="8203" width="0.7109375" style="40" customWidth="1"/>
    <col min="8204" max="8204" width="2.42578125" style="40" customWidth="1"/>
    <col min="8205" max="8205" width="2.85546875" style="40" customWidth="1"/>
    <col min="8206" max="8206" width="2" style="40" customWidth="1"/>
    <col min="8207" max="8207" width="12.7109375" style="40" customWidth="1"/>
    <col min="8208" max="8208" width="2.85546875" style="40" customWidth="1"/>
    <col min="8209" max="8209" width="2" style="40" customWidth="1"/>
    <col min="8210" max="8210" width="13.5703125" style="40" customWidth="1"/>
    <col min="8211" max="8211" width="0.5703125" style="40" customWidth="1"/>
    <col min="8212" max="8448" width="9.140625" style="40"/>
    <col min="8449" max="8449" width="2.42578125" style="40" customWidth="1"/>
    <col min="8450" max="8450" width="1.85546875" style="40" customWidth="1"/>
    <col min="8451" max="8451" width="2.7109375" style="40" customWidth="1"/>
    <col min="8452" max="8452" width="6.85546875" style="40" customWidth="1"/>
    <col min="8453" max="8453" width="13.5703125" style="40" customWidth="1"/>
    <col min="8454" max="8454" width="0.5703125" style="40" customWidth="1"/>
    <col min="8455" max="8455" width="2.5703125" style="40" customWidth="1"/>
    <col min="8456" max="8456" width="2.7109375" style="40" customWidth="1"/>
    <col min="8457" max="8457" width="9.7109375" style="40" customWidth="1"/>
    <col min="8458" max="8458" width="13.5703125" style="40" customWidth="1"/>
    <col min="8459" max="8459" width="0.7109375" style="40" customWidth="1"/>
    <col min="8460" max="8460" width="2.42578125" style="40" customWidth="1"/>
    <col min="8461" max="8461" width="2.85546875" style="40" customWidth="1"/>
    <col min="8462" max="8462" width="2" style="40" customWidth="1"/>
    <col min="8463" max="8463" width="12.7109375" style="40" customWidth="1"/>
    <col min="8464" max="8464" width="2.85546875" style="40" customWidth="1"/>
    <col min="8465" max="8465" width="2" style="40" customWidth="1"/>
    <col min="8466" max="8466" width="13.5703125" style="40" customWidth="1"/>
    <col min="8467" max="8467" width="0.5703125" style="40" customWidth="1"/>
    <col min="8468" max="8704" width="9.140625" style="40"/>
    <col min="8705" max="8705" width="2.42578125" style="40" customWidth="1"/>
    <col min="8706" max="8706" width="1.85546875" style="40" customWidth="1"/>
    <col min="8707" max="8707" width="2.7109375" style="40" customWidth="1"/>
    <col min="8708" max="8708" width="6.85546875" style="40" customWidth="1"/>
    <col min="8709" max="8709" width="13.5703125" style="40" customWidth="1"/>
    <col min="8710" max="8710" width="0.5703125" style="40" customWidth="1"/>
    <col min="8711" max="8711" width="2.5703125" style="40" customWidth="1"/>
    <col min="8712" max="8712" width="2.7109375" style="40" customWidth="1"/>
    <col min="8713" max="8713" width="9.7109375" style="40" customWidth="1"/>
    <col min="8714" max="8714" width="13.5703125" style="40" customWidth="1"/>
    <col min="8715" max="8715" width="0.7109375" style="40" customWidth="1"/>
    <col min="8716" max="8716" width="2.42578125" style="40" customWidth="1"/>
    <col min="8717" max="8717" width="2.85546875" style="40" customWidth="1"/>
    <col min="8718" max="8718" width="2" style="40" customWidth="1"/>
    <col min="8719" max="8719" width="12.7109375" style="40" customWidth="1"/>
    <col min="8720" max="8720" width="2.85546875" style="40" customWidth="1"/>
    <col min="8721" max="8721" width="2" style="40" customWidth="1"/>
    <col min="8722" max="8722" width="13.5703125" style="40" customWidth="1"/>
    <col min="8723" max="8723" width="0.5703125" style="40" customWidth="1"/>
    <col min="8724" max="8960" width="9.140625" style="40"/>
    <col min="8961" max="8961" width="2.42578125" style="40" customWidth="1"/>
    <col min="8962" max="8962" width="1.85546875" style="40" customWidth="1"/>
    <col min="8963" max="8963" width="2.7109375" style="40" customWidth="1"/>
    <col min="8964" max="8964" width="6.85546875" style="40" customWidth="1"/>
    <col min="8965" max="8965" width="13.5703125" style="40" customWidth="1"/>
    <col min="8966" max="8966" width="0.5703125" style="40" customWidth="1"/>
    <col min="8967" max="8967" width="2.5703125" style="40" customWidth="1"/>
    <col min="8968" max="8968" width="2.7109375" style="40" customWidth="1"/>
    <col min="8969" max="8969" width="9.7109375" style="40" customWidth="1"/>
    <col min="8970" max="8970" width="13.5703125" style="40" customWidth="1"/>
    <col min="8971" max="8971" width="0.7109375" style="40" customWidth="1"/>
    <col min="8972" max="8972" width="2.42578125" style="40" customWidth="1"/>
    <col min="8973" max="8973" width="2.85546875" style="40" customWidth="1"/>
    <col min="8974" max="8974" width="2" style="40" customWidth="1"/>
    <col min="8975" max="8975" width="12.7109375" style="40" customWidth="1"/>
    <col min="8976" max="8976" width="2.85546875" style="40" customWidth="1"/>
    <col min="8977" max="8977" width="2" style="40" customWidth="1"/>
    <col min="8978" max="8978" width="13.5703125" style="40" customWidth="1"/>
    <col min="8979" max="8979" width="0.5703125" style="40" customWidth="1"/>
    <col min="8980" max="9216" width="9.140625" style="40"/>
    <col min="9217" max="9217" width="2.42578125" style="40" customWidth="1"/>
    <col min="9218" max="9218" width="1.85546875" style="40" customWidth="1"/>
    <col min="9219" max="9219" width="2.7109375" style="40" customWidth="1"/>
    <col min="9220" max="9220" width="6.85546875" style="40" customWidth="1"/>
    <col min="9221" max="9221" width="13.5703125" style="40" customWidth="1"/>
    <col min="9222" max="9222" width="0.5703125" style="40" customWidth="1"/>
    <col min="9223" max="9223" width="2.5703125" style="40" customWidth="1"/>
    <col min="9224" max="9224" width="2.7109375" style="40" customWidth="1"/>
    <col min="9225" max="9225" width="9.7109375" style="40" customWidth="1"/>
    <col min="9226" max="9226" width="13.5703125" style="40" customWidth="1"/>
    <col min="9227" max="9227" width="0.7109375" style="40" customWidth="1"/>
    <col min="9228" max="9228" width="2.42578125" style="40" customWidth="1"/>
    <col min="9229" max="9229" width="2.85546875" style="40" customWidth="1"/>
    <col min="9230" max="9230" width="2" style="40" customWidth="1"/>
    <col min="9231" max="9231" width="12.7109375" style="40" customWidth="1"/>
    <col min="9232" max="9232" width="2.85546875" style="40" customWidth="1"/>
    <col min="9233" max="9233" width="2" style="40" customWidth="1"/>
    <col min="9234" max="9234" width="13.5703125" style="40" customWidth="1"/>
    <col min="9235" max="9235" width="0.5703125" style="40" customWidth="1"/>
    <col min="9236" max="9472" width="9.140625" style="40"/>
    <col min="9473" max="9473" width="2.42578125" style="40" customWidth="1"/>
    <col min="9474" max="9474" width="1.85546875" style="40" customWidth="1"/>
    <col min="9475" max="9475" width="2.7109375" style="40" customWidth="1"/>
    <col min="9476" max="9476" width="6.85546875" style="40" customWidth="1"/>
    <col min="9477" max="9477" width="13.5703125" style="40" customWidth="1"/>
    <col min="9478" max="9478" width="0.5703125" style="40" customWidth="1"/>
    <col min="9479" max="9479" width="2.5703125" style="40" customWidth="1"/>
    <col min="9480" max="9480" width="2.7109375" style="40" customWidth="1"/>
    <col min="9481" max="9481" width="9.7109375" style="40" customWidth="1"/>
    <col min="9482" max="9482" width="13.5703125" style="40" customWidth="1"/>
    <col min="9483" max="9483" width="0.7109375" style="40" customWidth="1"/>
    <col min="9484" max="9484" width="2.42578125" style="40" customWidth="1"/>
    <col min="9485" max="9485" width="2.85546875" style="40" customWidth="1"/>
    <col min="9486" max="9486" width="2" style="40" customWidth="1"/>
    <col min="9487" max="9487" width="12.7109375" style="40" customWidth="1"/>
    <col min="9488" max="9488" width="2.85546875" style="40" customWidth="1"/>
    <col min="9489" max="9489" width="2" style="40" customWidth="1"/>
    <col min="9490" max="9490" width="13.5703125" style="40" customWidth="1"/>
    <col min="9491" max="9491" width="0.5703125" style="40" customWidth="1"/>
    <col min="9492" max="9728" width="9.140625" style="40"/>
    <col min="9729" max="9729" width="2.42578125" style="40" customWidth="1"/>
    <col min="9730" max="9730" width="1.85546875" style="40" customWidth="1"/>
    <col min="9731" max="9731" width="2.7109375" style="40" customWidth="1"/>
    <col min="9732" max="9732" width="6.85546875" style="40" customWidth="1"/>
    <col min="9733" max="9733" width="13.5703125" style="40" customWidth="1"/>
    <col min="9734" max="9734" width="0.5703125" style="40" customWidth="1"/>
    <col min="9735" max="9735" width="2.5703125" style="40" customWidth="1"/>
    <col min="9736" max="9736" width="2.7109375" style="40" customWidth="1"/>
    <col min="9737" max="9737" width="9.7109375" style="40" customWidth="1"/>
    <col min="9738" max="9738" width="13.5703125" style="40" customWidth="1"/>
    <col min="9739" max="9739" width="0.7109375" style="40" customWidth="1"/>
    <col min="9740" max="9740" width="2.42578125" style="40" customWidth="1"/>
    <col min="9741" max="9741" width="2.85546875" style="40" customWidth="1"/>
    <col min="9742" max="9742" width="2" style="40" customWidth="1"/>
    <col min="9743" max="9743" width="12.7109375" style="40" customWidth="1"/>
    <col min="9744" max="9744" width="2.85546875" style="40" customWidth="1"/>
    <col min="9745" max="9745" width="2" style="40" customWidth="1"/>
    <col min="9746" max="9746" width="13.5703125" style="40" customWidth="1"/>
    <col min="9747" max="9747" width="0.5703125" style="40" customWidth="1"/>
    <col min="9748" max="9984" width="9.140625" style="40"/>
    <col min="9985" max="9985" width="2.42578125" style="40" customWidth="1"/>
    <col min="9986" max="9986" width="1.85546875" style="40" customWidth="1"/>
    <col min="9987" max="9987" width="2.7109375" style="40" customWidth="1"/>
    <col min="9988" max="9988" width="6.85546875" style="40" customWidth="1"/>
    <col min="9989" max="9989" width="13.5703125" style="40" customWidth="1"/>
    <col min="9990" max="9990" width="0.5703125" style="40" customWidth="1"/>
    <col min="9991" max="9991" width="2.5703125" style="40" customWidth="1"/>
    <col min="9992" max="9992" width="2.7109375" style="40" customWidth="1"/>
    <col min="9993" max="9993" width="9.7109375" style="40" customWidth="1"/>
    <col min="9994" max="9994" width="13.5703125" style="40" customWidth="1"/>
    <col min="9995" max="9995" width="0.7109375" style="40" customWidth="1"/>
    <col min="9996" max="9996" width="2.42578125" style="40" customWidth="1"/>
    <col min="9997" max="9997" width="2.85546875" style="40" customWidth="1"/>
    <col min="9998" max="9998" width="2" style="40" customWidth="1"/>
    <col min="9999" max="9999" width="12.7109375" style="40" customWidth="1"/>
    <col min="10000" max="10000" width="2.85546875" style="40" customWidth="1"/>
    <col min="10001" max="10001" width="2" style="40" customWidth="1"/>
    <col min="10002" max="10002" width="13.5703125" style="40" customWidth="1"/>
    <col min="10003" max="10003" width="0.5703125" style="40" customWidth="1"/>
    <col min="10004" max="10240" width="9.140625" style="40"/>
    <col min="10241" max="10241" width="2.42578125" style="40" customWidth="1"/>
    <col min="10242" max="10242" width="1.85546875" style="40" customWidth="1"/>
    <col min="10243" max="10243" width="2.7109375" style="40" customWidth="1"/>
    <col min="10244" max="10244" width="6.85546875" style="40" customWidth="1"/>
    <col min="10245" max="10245" width="13.5703125" style="40" customWidth="1"/>
    <col min="10246" max="10246" width="0.5703125" style="40" customWidth="1"/>
    <col min="10247" max="10247" width="2.5703125" style="40" customWidth="1"/>
    <col min="10248" max="10248" width="2.7109375" style="40" customWidth="1"/>
    <col min="10249" max="10249" width="9.7109375" style="40" customWidth="1"/>
    <col min="10250" max="10250" width="13.5703125" style="40" customWidth="1"/>
    <col min="10251" max="10251" width="0.7109375" style="40" customWidth="1"/>
    <col min="10252" max="10252" width="2.42578125" style="40" customWidth="1"/>
    <col min="10253" max="10253" width="2.85546875" style="40" customWidth="1"/>
    <col min="10254" max="10254" width="2" style="40" customWidth="1"/>
    <col min="10255" max="10255" width="12.7109375" style="40" customWidth="1"/>
    <col min="10256" max="10256" width="2.85546875" style="40" customWidth="1"/>
    <col min="10257" max="10257" width="2" style="40" customWidth="1"/>
    <col min="10258" max="10258" width="13.5703125" style="40" customWidth="1"/>
    <col min="10259" max="10259" width="0.5703125" style="40" customWidth="1"/>
    <col min="10260" max="10496" width="9.140625" style="40"/>
    <col min="10497" max="10497" width="2.42578125" style="40" customWidth="1"/>
    <col min="10498" max="10498" width="1.85546875" style="40" customWidth="1"/>
    <col min="10499" max="10499" width="2.7109375" style="40" customWidth="1"/>
    <col min="10500" max="10500" width="6.85546875" style="40" customWidth="1"/>
    <col min="10501" max="10501" width="13.5703125" style="40" customWidth="1"/>
    <col min="10502" max="10502" width="0.5703125" style="40" customWidth="1"/>
    <col min="10503" max="10503" width="2.5703125" style="40" customWidth="1"/>
    <col min="10504" max="10504" width="2.7109375" style="40" customWidth="1"/>
    <col min="10505" max="10505" width="9.7109375" style="40" customWidth="1"/>
    <col min="10506" max="10506" width="13.5703125" style="40" customWidth="1"/>
    <col min="10507" max="10507" width="0.7109375" style="40" customWidth="1"/>
    <col min="10508" max="10508" width="2.42578125" style="40" customWidth="1"/>
    <col min="10509" max="10509" width="2.85546875" style="40" customWidth="1"/>
    <col min="10510" max="10510" width="2" style="40" customWidth="1"/>
    <col min="10511" max="10511" width="12.7109375" style="40" customWidth="1"/>
    <col min="10512" max="10512" width="2.85546875" style="40" customWidth="1"/>
    <col min="10513" max="10513" width="2" style="40" customWidth="1"/>
    <col min="10514" max="10514" width="13.5703125" style="40" customWidth="1"/>
    <col min="10515" max="10515" width="0.5703125" style="40" customWidth="1"/>
    <col min="10516" max="10752" width="9.140625" style="40"/>
    <col min="10753" max="10753" width="2.42578125" style="40" customWidth="1"/>
    <col min="10754" max="10754" width="1.85546875" style="40" customWidth="1"/>
    <col min="10755" max="10755" width="2.7109375" style="40" customWidth="1"/>
    <col min="10756" max="10756" width="6.85546875" style="40" customWidth="1"/>
    <col min="10757" max="10757" width="13.5703125" style="40" customWidth="1"/>
    <col min="10758" max="10758" width="0.5703125" style="40" customWidth="1"/>
    <col min="10759" max="10759" width="2.5703125" style="40" customWidth="1"/>
    <col min="10760" max="10760" width="2.7109375" style="40" customWidth="1"/>
    <col min="10761" max="10761" width="9.7109375" style="40" customWidth="1"/>
    <col min="10762" max="10762" width="13.5703125" style="40" customWidth="1"/>
    <col min="10763" max="10763" width="0.7109375" style="40" customWidth="1"/>
    <col min="10764" max="10764" width="2.42578125" style="40" customWidth="1"/>
    <col min="10765" max="10765" width="2.85546875" style="40" customWidth="1"/>
    <col min="10766" max="10766" width="2" style="40" customWidth="1"/>
    <col min="10767" max="10767" width="12.7109375" style="40" customWidth="1"/>
    <col min="10768" max="10768" width="2.85546875" style="40" customWidth="1"/>
    <col min="10769" max="10769" width="2" style="40" customWidth="1"/>
    <col min="10770" max="10770" width="13.5703125" style="40" customWidth="1"/>
    <col min="10771" max="10771" width="0.5703125" style="40" customWidth="1"/>
    <col min="10772" max="11008" width="9.140625" style="40"/>
    <col min="11009" max="11009" width="2.42578125" style="40" customWidth="1"/>
    <col min="11010" max="11010" width="1.85546875" style="40" customWidth="1"/>
    <col min="11011" max="11011" width="2.7109375" style="40" customWidth="1"/>
    <col min="11012" max="11012" width="6.85546875" style="40" customWidth="1"/>
    <col min="11013" max="11013" width="13.5703125" style="40" customWidth="1"/>
    <col min="11014" max="11014" width="0.5703125" style="40" customWidth="1"/>
    <col min="11015" max="11015" width="2.5703125" style="40" customWidth="1"/>
    <col min="11016" max="11016" width="2.7109375" style="40" customWidth="1"/>
    <col min="11017" max="11017" width="9.7109375" style="40" customWidth="1"/>
    <col min="11018" max="11018" width="13.5703125" style="40" customWidth="1"/>
    <col min="11019" max="11019" width="0.7109375" style="40" customWidth="1"/>
    <col min="11020" max="11020" width="2.42578125" style="40" customWidth="1"/>
    <col min="11021" max="11021" width="2.85546875" style="40" customWidth="1"/>
    <col min="11022" max="11022" width="2" style="40" customWidth="1"/>
    <col min="11023" max="11023" width="12.7109375" style="40" customWidth="1"/>
    <col min="11024" max="11024" width="2.85546875" style="40" customWidth="1"/>
    <col min="11025" max="11025" width="2" style="40" customWidth="1"/>
    <col min="11026" max="11026" width="13.5703125" style="40" customWidth="1"/>
    <col min="11027" max="11027" width="0.5703125" style="40" customWidth="1"/>
    <col min="11028" max="11264" width="9.140625" style="40"/>
    <col min="11265" max="11265" width="2.42578125" style="40" customWidth="1"/>
    <col min="11266" max="11266" width="1.85546875" style="40" customWidth="1"/>
    <col min="11267" max="11267" width="2.7109375" style="40" customWidth="1"/>
    <col min="11268" max="11268" width="6.85546875" style="40" customWidth="1"/>
    <col min="11269" max="11269" width="13.5703125" style="40" customWidth="1"/>
    <col min="11270" max="11270" width="0.5703125" style="40" customWidth="1"/>
    <col min="11271" max="11271" width="2.5703125" style="40" customWidth="1"/>
    <col min="11272" max="11272" width="2.7109375" style="40" customWidth="1"/>
    <col min="11273" max="11273" width="9.7109375" style="40" customWidth="1"/>
    <col min="11274" max="11274" width="13.5703125" style="40" customWidth="1"/>
    <col min="11275" max="11275" width="0.7109375" style="40" customWidth="1"/>
    <col min="11276" max="11276" width="2.42578125" style="40" customWidth="1"/>
    <col min="11277" max="11277" width="2.85546875" style="40" customWidth="1"/>
    <col min="11278" max="11278" width="2" style="40" customWidth="1"/>
    <col min="11279" max="11279" width="12.7109375" style="40" customWidth="1"/>
    <col min="11280" max="11280" width="2.85546875" style="40" customWidth="1"/>
    <col min="11281" max="11281" width="2" style="40" customWidth="1"/>
    <col min="11282" max="11282" width="13.5703125" style="40" customWidth="1"/>
    <col min="11283" max="11283" width="0.5703125" style="40" customWidth="1"/>
    <col min="11284" max="11520" width="9.140625" style="40"/>
    <col min="11521" max="11521" width="2.42578125" style="40" customWidth="1"/>
    <col min="11522" max="11522" width="1.85546875" style="40" customWidth="1"/>
    <col min="11523" max="11523" width="2.7109375" style="40" customWidth="1"/>
    <col min="11524" max="11524" width="6.85546875" style="40" customWidth="1"/>
    <col min="11525" max="11525" width="13.5703125" style="40" customWidth="1"/>
    <col min="11526" max="11526" width="0.5703125" style="40" customWidth="1"/>
    <col min="11527" max="11527" width="2.5703125" style="40" customWidth="1"/>
    <col min="11528" max="11528" width="2.7109375" style="40" customWidth="1"/>
    <col min="11529" max="11529" width="9.7109375" style="40" customWidth="1"/>
    <col min="11530" max="11530" width="13.5703125" style="40" customWidth="1"/>
    <col min="11531" max="11531" width="0.7109375" style="40" customWidth="1"/>
    <col min="11532" max="11532" width="2.42578125" style="40" customWidth="1"/>
    <col min="11533" max="11533" width="2.85546875" style="40" customWidth="1"/>
    <col min="11534" max="11534" width="2" style="40" customWidth="1"/>
    <col min="11535" max="11535" width="12.7109375" style="40" customWidth="1"/>
    <col min="11536" max="11536" width="2.85546875" style="40" customWidth="1"/>
    <col min="11537" max="11537" width="2" style="40" customWidth="1"/>
    <col min="11538" max="11538" width="13.5703125" style="40" customWidth="1"/>
    <col min="11539" max="11539" width="0.5703125" style="40" customWidth="1"/>
    <col min="11540" max="11776" width="9.140625" style="40"/>
    <col min="11777" max="11777" width="2.42578125" style="40" customWidth="1"/>
    <col min="11778" max="11778" width="1.85546875" style="40" customWidth="1"/>
    <col min="11779" max="11779" width="2.7109375" style="40" customWidth="1"/>
    <col min="11780" max="11780" width="6.85546875" style="40" customWidth="1"/>
    <col min="11781" max="11781" width="13.5703125" style="40" customWidth="1"/>
    <col min="11782" max="11782" width="0.5703125" style="40" customWidth="1"/>
    <col min="11783" max="11783" width="2.5703125" style="40" customWidth="1"/>
    <col min="11784" max="11784" width="2.7109375" style="40" customWidth="1"/>
    <col min="11785" max="11785" width="9.7109375" style="40" customWidth="1"/>
    <col min="11786" max="11786" width="13.5703125" style="40" customWidth="1"/>
    <col min="11787" max="11787" width="0.7109375" style="40" customWidth="1"/>
    <col min="11788" max="11788" width="2.42578125" style="40" customWidth="1"/>
    <col min="11789" max="11789" width="2.85546875" style="40" customWidth="1"/>
    <col min="11790" max="11790" width="2" style="40" customWidth="1"/>
    <col min="11791" max="11791" width="12.7109375" style="40" customWidth="1"/>
    <col min="11792" max="11792" width="2.85546875" style="40" customWidth="1"/>
    <col min="11793" max="11793" width="2" style="40" customWidth="1"/>
    <col min="11794" max="11794" width="13.5703125" style="40" customWidth="1"/>
    <col min="11795" max="11795" width="0.5703125" style="40" customWidth="1"/>
    <col min="11796" max="12032" width="9.140625" style="40"/>
    <col min="12033" max="12033" width="2.42578125" style="40" customWidth="1"/>
    <col min="12034" max="12034" width="1.85546875" style="40" customWidth="1"/>
    <col min="12035" max="12035" width="2.7109375" style="40" customWidth="1"/>
    <col min="12036" max="12036" width="6.85546875" style="40" customWidth="1"/>
    <col min="12037" max="12037" width="13.5703125" style="40" customWidth="1"/>
    <col min="12038" max="12038" width="0.5703125" style="40" customWidth="1"/>
    <col min="12039" max="12039" width="2.5703125" style="40" customWidth="1"/>
    <col min="12040" max="12040" width="2.7109375" style="40" customWidth="1"/>
    <col min="12041" max="12041" width="9.7109375" style="40" customWidth="1"/>
    <col min="12042" max="12042" width="13.5703125" style="40" customWidth="1"/>
    <col min="12043" max="12043" width="0.7109375" style="40" customWidth="1"/>
    <col min="12044" max="12044" width="2.42578125" style="40" customWidth="1"/>
    <col min="12045" max="12045" width="2.85546875" style="40" customWidth="1"/>
    <col min="12046" max="12046" width="2" style="40" customWidth="1"/>
    <col min="12047" max="12047" width="12.7109375" style="40" customWidth="1"/>
    <col min="12048" max="12048" width="2.85546875" style="40" customWidth="1"/>
    <col min="12049" max="12049" width="2" style="40" customWidth="1"/>
    <col min="12050" max="12050" width="13.5703125" style="40" customWidth="1"/>
    <col min="12051" max="12051" width="0.5703125" style="40" customWidth="1"/>
    <col min="12052" max="12288" width="9.140625" style="40"/>
    <col min="12289" max="12289" width="2.42578125" style="40" customWidth="1"/>
    <col min="12290" max="12290" width="1.85546875" style="40" customWidth="1"/>
    <col min="12291" max="12291" width="2.7109375" style="40" customWidth="1"/>
    <col min="12292" max="12292" width="6.85546875" style="40" customWidth="1"/>
    <col min="12293" max="12293" width="13.5703125" style="40" customWidth="1"/>
    <col min="12294" max="12294" width="0.5703125" style="40" customWidth="1"/>
    <col min="12295" max="12295" width="2.5703125" style="40" customWidth="1"/>
    <col min="12296" max="12296" width="2.7109375" style="40" customWidth="1"/>
    <col min="12297" max="12297" width="9.7109375" style="40" customWidth="1"/>
    <col min="12298" max="12298" width="13.5703125" style="40" customWidth="1"/>
    <col min="12299" max="12299" width="0.7109375" style="40" customWidth="1"/>
    <col min="12300" max="12300" width="2.42578125" style="40" customWidth="1"/>
    <col min="12301" max="12301" width="2.85546875" style="40" customWidth="1"/>
    <col min="12302" max="12302" width="2" style="40" customWidth="1"/>
    <col min="12303" max="12303" width="12.7109375" style="40" customWidth="1"/>
    <col min="12304" max="12304" width="2.85546875" style="40" customWidth="1"/>
    <col min="12305" max="12305" width="2" style="40" customWidth="1"/>
    <col min="12306" max="12306" width="13.5703125" style="40" customWidth="1"/>
    <col min="12307" max="12307" width="0.5703125" style="40" customWidth="1"/>
    <col min="12308" max="12544" width="9.140625" style="40"/>
    <col min="12545" max="12545" width="2.42578125" style="40" customWidth="1"/>
    <col min="12546" max="12546" width="1.85546875" style="40" customWidth="1"/>
    <col min="12547" max="12547" width="2.7109375" style="40" customWidth="1"/>
    <col min="12548" max="12548" width="6.85546875" style="40" customWidth="1"/>
    <col min="12549" max="12549" width="13.5703125" style="40" customWidth="1"/>
    <col min="12550" max="12550" width="0.5703125" style="40" customWidth="1"/>
    <col min="12551" max="12551" width="2.5703125" style="40" customWidth="1"/>
    <col min="12552" max="12552" width="2.7109375" style="40" customWidth="1"/>
    <col min="12553" max="12553" width="9.7109375" style="40" customWidth="1"/>
    <col min="12554" max="12554" width="13.5703125" style="40" customWidth="1"/>
    <col min="12555" max="12555" width="0.7109375" style="40" customWidth="1"/>
    <col min="12556" max="12556" width="2.42578125" style="40" customWidth="1"/>
    <col min="12557" max="12557" width="2.85546875" style="40" customWidth="1"/>
    <col min="12558" max="12558" width="2" style="40" customWidth="1"/>
    <col min="12559" max="12559" width="12.7109375" style="40" customWidth="1"/>
    <col min="12560" max="12560" width="2.85546875" style="40" customWidth="1"/>
    <col min="12561" max="12561" width="2" style="40" customWidth="1"/>
    <col min="12562" max="12562" width="13.5703125" style="40" customWidth="1"/>
    <col min="12563" max="12563" width="0.5703125" style="40" customWidth="1"/>
    <col min="12564" max="12800" width="9.140625" style="40"/>
    <col min="12801" max="12801" width="2.42578125" style="40" customWidth="1"/>
    <col min="12802" max="12802" width="1.85546875" style="40" customWidth="1"/>
    <col min="12803" max="12803" width="2.7109375" style="40" customWidth="1"/>
    <col min="12804" max="12804" width="6.85546875" style="40" customWidth="1"/>
    <col min="12805" max="12805" width="13.5703125" style="40" customWidth="1"/>
    <col min="12806" max="12806" width="0.5703125" style="40" customWidth="1"/>
    <col min="12807" max="12807" width="2.5703125" style="40" customWidth="1"/>
    <col min="12808" max="12808" width="2.7109375" style="40" customWidth="1"/>
    <col min="12809" max="12809" width="9.7109375" style="40" customWidth="1"/>
    <col min="12810" max="12810" width="13.5703125" style="40" customWidth="1"/>
    <col min="12811" max="12811" width="0.7109375" style="40" customWidth="1"/>
    <col min="12812" max="12812" width="2.42578125" style="40" customWidth="1"/>
    <col min="12813" max="12813" width="2.85546875" style="40" customWidth="1"/>
    <col min="12814" max="12814" width="2" style="40" customWidth="1"/>
    <col min="12815" max="12815" width="12.7109375" style="40" customWidth="1"/>
    <col min="12816" max="12816" width="2.85546875" style="40" customWidth="1"/>
    <col min="12817" max="12817" width="2" style="40" customWidth="1"/>
    <col min="12818" max="12818" width="13.5703125" style="40" customWidth="1"/>
    <col min="12819" max="12819" width="0.5703125" style="40" customWidth="1"/>
    <col min="12820" max="13056" width="9.140625" style="40"/>
    <col min="13057" max="13057" width="2.42578125" style="40" customWidth="1"/>
    <col min="13058" max="13058" width="1.85546875" style="40" customWidth="1"/>
    <col min="13059" max="13059" width="2.7109375" style="40" customWidth="1"/>
    <col min="13060" max="13060" width="6.85546875" style="40" customWidth="1"/>
    <col min="13061" max="13061" width="13.5703125" style="40" customWidth="1"/>
    <col min="13062" max="13062" width="0.5703125" style="40" customWidth="1"/>
    <col min="13063" max="13063" width="2.5703125" style="40" customWidth="1"/>
    <col min="13064" max="13064" width="2.7109375" style="40" customWidth="1"/>
    <col min="13065" max="13065" width="9.7109375" style="40" customWidth="1"/>
    <col min="13066" max="13066" width="13.5703125" style="40" customWidth="1"/>
    <col min="13067" max="13067" width="0.7109375" style="40" customWidth="1"/>
    <col min="13068" max="13068" width="2.42578125" style="40" customWidth="1"/>
    <col min="13069" max="13069" width="2.85546875" style="40" customWidth="1"/>
    <col min="13070" max="13070" width="2" style="40" customWidth="1"/>
    <col min="13071" max="13071" width="12.7109375" style="40" customWidth="1"/>
    <col min="13072" max="13072" width="2.85546875" style="40" customWidth="1"/>
    <col min="13073" max="13073" width="2" style="40" customWidth="1"/>
    <col min="13074" max="13074" width="13.5703125" style="40" customWidth="1"/>
    <col min="13075" max="13075" width="0.5703125" style="40" customWidth="1"/>
    <col min="13076" max="13312" width="9.140625" style="40"/>
    <col min="13313" max="13313" width="2.42578125" style="40" customWidth="1"/>
    <col min="13314" max="13314" width="1.85546875" style="40" customWidth="1"/>
    <col min="13315" max="13315" width="2.7109375" style="40" customWidth="1"/>
    <col min="13316" max="13316" width="6.85546875" style="40" customWidth="1"/>
    <col min="13317" max="13317" width="13.5703125" style="40" customWidth="1"/>
    <col min="13318" max="13318" width="0.5703125" style="40" customWidth="1"/>
    <col min="13319" max="13319" width="2.5703125" style="40" customWidth="1"/>
    <col min="13320" max="13320" width="2.7109375" style="40" customWidth="1"/>
    <col min="13321" max="13321" width="9.7109375" style="40" customWidth="1"/>
    <col min="13322" max="13322" width="13.5703125" style="40" customWidth="1"/>
    <col min="13323" max="13323" width="0.7109375" style="40" customWidth="1"/>
    <col min="13324" max="13324" width="2.42578125" style="40" customWidth="1"/>
    <col min="13325" max="13325" width="2.85546875" style="40" customWidth="1"/>
    <col min="13326" max="13326" width="2" style="40" customWidth="1"/>
    <col min="13327" max="13327" width="12.7109375" style="40" customWidth="1"/>
    <col min="13328" max="13328" width="2.85546875" style="40" customWidth="1"/>
    <col min="13329" max="13329" width="2" style="40" customWidth="1"/>
    <col min="13330" max="13330" width="13.5703125" style="40" customWidth="1"/>
    <col min="13331" max="13331" width="0.5703125" style="40" customWidth="1"/>
    <col min="13332" max="13568" width="9.140625" style="40"/>
    <col min="13569" max="13569" width="2.42578125" style="40" customWidth="1"/>
    <col min="13570" max="13570" width="1.85546875" style="40" customWidth="1"/>
    <col min="13571" max="13571" width="2.7109375" style="40" customWidth="1"/>
    <col min="13572" max="13572" width="6.85546875" style="40" customWidth="1"/>
    <col min="13573" max="13573" width="13.5703125" style="40" customWidth="1"/>
    <col min="13574" max="13574" width="0.5703125" style="40" customWidth="1"/>
    <col min="13575" max="13575" width="2.5703125" style="40" customWidth="1"/>
    <col min="13576" max="13576" width="2.7109375" style="40" customWidth="1"/>
    <col min="13577" max="13577" width="9.7109375" style="40" customWidth="1"/>
    <col min="13578" max="13578" width="13.5703125" style="40" customWidth="1"/>
    <col min="13579" max="13579" width="0.7109375" style="40" customWidth="1"/>
    <col min="13580" max="13580" width="2.42578125" style="40" customWidth="1"/>
    <col min="13581" max="13581" width="2.85546875" style="40" customWidth="1"/>
    <col min="13582" max="13582" width="2" style="40" customWidth="1"/>
    <col min="13583" max="13583" width="12.7109375" style="40" customWidth="1"/>
    <col min="13584" max="13584" width="2.85546875" style="40" customWidth="1"/>
    <col min="13585" max="13585" width="2" style="40" customWidth="1"/>
    <col min="13586" max="13586" width="13.5703125" style="40" customWidth="1"/>
    <col min="13587" max="13587" width="0.5703125" style="40" customWidth="1"/>
    <col min="13588" max="13824" width="9.140625" style="40"/>
    <col min="13825" max="13825" width="2.42578125" style="40" customWidth="1"/>
    <col min="13826" max="13826" width="1.85546875" style="40" customWidth="1"/>
    <col min="13827" max="13827" width="2.7109375" style="40" customWidth="1"/>
    <col min="13828" max="13828" width="6.85546875" style="40" customWidth="1"/>
    <col min="13829" max="13829" width="13.5703125" style="40" customWidth="1"/>
    <col min="13830" max="13830" width="0.5703125" style="40" customWidth="1"/>
    <col min="13831" max="13831" width="2.5703125" style="40" customWidth="1"/>
    <col min="13832" max="13832" width="2.7109375" style="40" customWidth="1"/>
    <col min="13833" max="13833" width="9.7109375" style="40" customWidth="1"/>
    <col min="13834" max="13834" width="13.5703125" style="40" customWidth="1"/>
    <col min="13835" max="13835" width="0.7109375" style="40" customWidth="1"/>
    <col min="13836" max="13836" width="2.42578125" style="40" customWidth="1"/>
    <col min="13837" max="13837" width="2.85546875" style="40" customWidth="1"/>
    <col min="13838" max="13838" width="2" style="40" customWidth="1"/>
    <col min="13839" max="13839" width="12.7109375" style="40" customWidth="1"/>
    <col min="13840" max="13840" width="2.85546875" style="40" customWidth="1"/>
    <col min="13841" max="13841" width="2" style="40" customWidth="1"/>
    <col min="13842" max="13842" width="13.5703125" style="40" customWidth="1"/>
    <col min="13843" max="13843" width="0.5703125" style="40" customWidth="1"/>
    <col min="13844" max="14080" width="9.140625" style="40"/>
    <col min="14081" max="14081" width="2.42578125" style="40" customWidth="1"/>
    <col min="14082" max="14082" width="1.85546875" style="40" customWidth="1"/>
    <col min="14083" max="14083" width="2.7109375" style="40" customWidth="1"/>
    <col min="14084" max="14084" width="6.85546875" style="40" customWidth="1"/>
    <col min="14085" max="14085" width="13.5703125" style="40" customWidth="1"/>
    <col min="14086" max="14086" width="0.5703125" style="40" customWidth="1"/>
    <col min="14087" max="14087" width="2.5703125" style="40" customWidth="1"/>
    <col min="14088" max="14088" width="2.7109375" style="40" customWidth="1"/>
    <col min="14089" max="14089" width="9.7109375" style="40" customWidth="1"/>
    <col min="14090" max="14090" width="13.5703125" style="40" customWidth="1"/>
    <col min="14091" max="14091" width="0.7109375" style="40" customWidth="1"/>
    <col min="14092" max="14092" width="2.42578125" style="40" customWidth="1"/>
    <col min="14093" max="14093" width="2.85546875" style="40" customWidth="1"/>
    <col min="14094" max="14094" width="2" style="40" customWidth="1"/>
    <col min="14095" max="14095" width="12.7109375" style="40" customWidth="1"/>
    <col min="14096" max="14096" width="2.85546875" style="40" customWidth="1"/>
    <col min="14097" max="14097" width="2" style="40" customWidth="1"/>
    <col min="14098" max="14098" width="13.5703125" style="40" customWidth="1"/>
    <col min="14099" max="14099" width="0.5703125" style="40" customWidth="1"/>
    <col min="14100" max="14336" width="9.140625" style="40"/>
    <col min="14337" max="14337" width="2.42578125" style="40" customWidth="1"/>
    <col min="14338" max="14338" width="1.85546875" style="40" customWidth="1"/>
    <col min="14339" max="14339" width="2.7109375" style="40" customWidth="1"/>
    <col min="14340" max="14340" width="6.85546875" style="40" customWidth="1"/>
    <col min="14341" max="14341" width="13.5703125" style="40" customWidth="1"/>
    <col min="14342" max="14342" width="0.5703125" style="40" customWidth="1"/>
    <col min="14343" max="14343" width="2.5703125" style="40" customWidth="1"/>
    <col min="14344" max="14344" width="2.7109375" style="40" customWidth="1"/>
    <col min="14345" max="14345" width="9.7109375" style="40" customWidth="1"/>
    <col min="14346" max="14346" width="13.5703125" style="40" customWidth="1"/>
    <col min="14347" max="14347" width="0.7109375" style="40" customWidth="1"/>
    <col min="14348" max="14348" width="2.42578125" style="40" customWidth="1"/>
    <col min="14349" max="14349" width="2.85546875" style="40" customWidth="1"/>
    <col min="14350" max="14350" width="2" style="40" customWidth="1"/>
    <col min="14351" max="14351" width="12.7109375" style="40" customWidth="1"/>
    <col min="14352" max="14352" width="2.85546875" style="40" customWidth="1"/>
    <col min="14353" max="14353" width="2" style="40" customWidth="1"/>
    <col min="14354" max="14354" width="13.5703125" style="40" customWidth="1"/>
    <col min="14355" max="14355" width="0.5703125" style="40" customWidth="1"/>
    <col min="14356" max="14592" width="9.140625" style="40"/>
    <col min="14593" max="14593" width="2.42578125" style="40" customWidth="1"/>
    <col min="14594" max="14594" width="1.85546875" style="40" customWidth="1"/>
    <col min="14595" max="14595" width="2.7109375" style="40" customWidth="1"/>
    <col min="14596" max="14596" width="6.85546875" style="40" customWidth="1"/>
    <col min="14597" max="14597" width="13.5703125" style="40" customWidth="1"/>
    <col min="14598" max="14598" width="0.5703125" style="40" customWidth="1"/>
    <col min="14599" max="14599" width="2.5703125" style="40" customWidth="1"/>
    <col min="14600" max="14600" width="2.7109375" style="40" customWidth="1"/>
    <col min="14601" max="14601" width="9.7109375" style="40" customWidth="1"/>
    <col min="14602" max="14602" width="13.5703125" style="40" customWidth="1"/>
    <col min="14603" max="14603" width="0.7109375" style="40" customWidth="1"/>
    <col min="14604" max="14604" width="2.42578125" style="40" customWidth="1"/>
    <col min="14605" max="14605" width="2.85546875" style="40" customWidth="1"/>
    <col min="14606" max="14606" width="2" style="40" customWidth="1"/>
    <col min="14607" max="14607" width="12.7109375" style="40" customWidth="1"/>
    <col min="14608" max="14608" width="2.85546875" style="40" customWidth="1"/>
    <col min="14609" max="14609" width="2" style="40" customWidth="1"/>
    <col min="14610" max="14610" width="13.5703125" style="40" customWidth="1"/>
    <col min="14611" max="14611" width="0.5703125" style="40" customWidth="1"/>
    <col min="14612" max="14848" width="9.140625" style="40"/>
    <col min="14849" max="14849" width="2.42578125" style="40" customWidth="1"/>
    <col min="14850" max="14850" width="1.85546875" style="40" customWidth="1"/>
    <col min="14851" max="14851" width="2.7109375" style="40" customWidth="1"/>
    <col min="14852" max="14852" width="6.85546875" style="40" customWidth="1"/>
    <col min="14853" max="14853" width="13.5703125" style="40" customWidth="1"/>
    <col min="14854" max="14854" width="0.5703125" style="40" customWidth="1"/>
    <col min="14855" max="14855" width="2.5703125" style="40" customWidth="1"/>
    <col min="14856" max="14856" width="2.7109375" style="40" customWidth="1"/>
    <col min="14857" max="14857" width="9.7109375" style="40" customWidth="1"/>
    <col min="14858" max="14858" width="13.5703125" style="40" customWidth="1"/>
    <col min="14859" max="14859" width="0.7109375" style="40" customWidth="1"/>
    <col min="14860" max="14860" width="2.42578125" style="40" customWidth="1"/>
    <col min="14861" max="14861" width="2.85546875" style="40" customWidth="1"/>
    <col min="14862" max="14862" width="2" style="40" customWidth="1"/>
    <col min="14863" max="14863" width="12.7109375" style="40" customWidth="1"/>
    <col min="14864" max="14864" width="2.85546875" style="40" customWidth="1"/>
    <col min="14865" max="14865" width="2" style="40" customWidth="1"/>
    <col min="14866" max="14866" width="13.5703125" style="40" customWidth="1"/>
    <col min="14867" max="14867" width="0.5703125" style="40" customWidth="1"/>
    <col min="14868" max="15104" width="9.140625" style="40"/>
    <col min="15105" max="15105" width="2.42578125" style="40" customWidth="1"/>
    <col min="15106" max="15106" width="1.85546875" style="40" customWidth="1"/>
    <col min="15107" max="15107" width="2.7109375" style="40" customWidth="1"/>
    <col min="15108" max="15108" width="6.85546875" style="40" customWidth="1"/>
    <col min="15109" max="15109" width="13.5703125" style="40" customWidth="1"/>
    <col min="15110" max="15110" width="0.5703125" style="40" customWidth="1"/>
    <col min="15111" max="15111" width="2.5703125" style="40" customWidth="1"/>
    <col min="15112" max="15112" width="2.7109375" style="40" customWidth="1"/>
    <col min="15113" max="15113" width="9.7109375" style="40" customWidth="1"/>
    <col min="15114" max="15114" width="13.5703125" style="40" customWidth="1"/>
    <col min="15115" max="15115" width="0.7109375" style="40" customWidth="1"/>
    <col min="15116" max="15116" width="2.42578125" style="40" customWidth="1"/>
    <col min="15117" max="15117" width="2.85546875" style="40" customWidth="1"/>
    <col min="15118" max="15118" width="2" style="40" customWidth="1"/>
    <col min="15119" max="15119" width="12.7109375" style="40" customWidth="1"/>
    <col min="15120" max="15120" width="2.85546875" style="40" customWidth="1"/>
    <col min="15121" max="15121" width="2" style="40" customWidth="1"/>
    <col min="15122" max="15122" width="13.5703125" style="40" customWidth="1"/>
    <col min="15123" max="15123" width="0.5703125" style="40" customWidth="1"/>
    <col min="15124" max="15360" width="9.140625" style="40"/>
    <col min="15361" max="15361" width="2.42578125" style="40" customWidth="1"/>
    <col min="15362" max="15362" width="1.85546875" style="40" customWidth="1"/>
    <col min="15363" max="15363" width="2.7109375" style="40" customWidth="1"/>
    <col min="15364" max="15364" width="6.85546875" style="40" customWidth="1"/>
    <col min="15365" max="15365" width="13.5703125" style="40" customWidth="1"/>
    <col min="15366" max="15366" width="0.5703125" style="40" customWidth="1"/>
    <col min="15367" max="15367" width="2.5703125" style="40" customWidth="1"/>
    <col min="15368" max="15368" width="2.7109375" style="40" customWidth="1"/>
    <col min="15369" max="15369" width="9.7109375" style="40" customWidth="1"/>
    <col min="15370" max="15370" width="13.5703125" style="40" customWidth="1"/>
    <col min="15371" max="15371" width="0.7109375" style="40" customWidth="1"/>
    <col min="15372" max="15372" width="2.42578125" style="40" customWidth="1"/>
    <col min="15373" max="15373" width="2.85546875" style="40" customWidth="1"/>
    <col min="15374" max="15374" width="2" style="40" customWidth="1"/>
    <col min="15375" max="15375" width="12.7109375" style="40" customWidth="1"/>
    <col min="15376" max="15376" width="2.85546875" style="40" customWidth="1"/>
    <col min="15377" max="15377" width="2" style="40" customWidth="1"/>
    <col min="15378" max="15378" width="13.5703125" style="40" customWidth="1"/>
    <col min="15379" max="15379" width="0.5703125" style="40" customWidth="1"/>
    <col min="15380" max="15616" width="9.140625" style="40"/>
    <col min="15617" max="15617" width="2.42578125" style="40" customWidth="1"/>
    <col min="15618" max="15618" width="1.85546875" style="40" customWidth="1"/>
    <col min="15619" max="15619" width="2.7109375" style="40" customWidth="1"/>
    <col min="15620" max="15620" width="6.85546875" style="40" customWidth="1"/>
    <col min="15621" max="15621" width="13.5703125" style="40" customWidth="1"/>
    <col min="15622" max="15622" width="0.5703125" style="40" customWidth="1"/>
    <col min="15623" max="15623" width="2.5703125" style="40" customWidth="1"/>
    <col min="15624" max="15624" width="2.7109375" style="40" customWidth="1"/>
    <col min="15625" max="15625" width="9.7109375" style="40" customWidth="1"/>
    <col min="15626" max="15626" width="13.5703125" style="40" customWidth="1"/>
    <col min="15627" max="15627" width="0.7109375" style="40" customWidth="1"/>
    <col min="15628" max="15628" width="2.42578125" style="40" customWidth="1"/>
    <col min="15629" max="15629" width="2.85546875" style="40" customWidth="1"/>
    <col min="15630" max="15630" width="2" style="40" customWidth="1"/>
    <col min="15631" max="15631" width="12.7109375" style="40" customWidth="1"/>
    <col min="15632" max="15632" width="2.85546875" style="40" customWidth="1"/>
    <col min="15633" max="15633" width="2" style="40" customWidth="1"/>
    <col min="15634" max="15634" width="13.5703125" style="40" customWidth="1"/>
    <col min="15635" max="15635" width="0.5703125" style="40" customWidth="1"/>
    <col min="15636" max="15872" width="9.140625" style="40"/>
    <col min="15873" max="15873" width="2.42578125" style="40" customWidth="1"/>
    <col min="15874" max="15874" width="1.85546875" style="40" customWidth="1"/>
    <col min="15875" max="15875" width="2.7109375" style="40" customWidth="1"/>
    <col min="15876" max="15876" width="6.85546875" style="40" customWidth="1"/>
    <col min="15877" max="15877" width="13.5703125" style="40" customWidth="1"/>
    <col min="15878" max="15878" width="0.5703125" style="40" customWidth="1"/>
    <col min="15879" max="15879" width="2.5703125" style="40" customWidth="1"/>
    <col min="15880" max="15880" width="2.7109375" style="40" customWidth="1"/>
    <col min="15881" max="15881" width="9.7109375" style="40" customWidth="1"/>
    <col min="15882" max="15882" width="13.5703125" style="40" customWidth="1"/>
    <col min="15883" max="15883" width="0.7109375" style="40" customWidth="1"/>
    <col min="15884" max="15884" width="2.42578125" style="40" customWidth="1"/>
    <col min="15885" max="15885" width="2.85546875" style="40" customWidth="1"/>
    <col min="15886" max="15886" width="2" style="40" customWidth="1"/>
    <col min="15887" max="15887" width="12.7109375" style="40" customWidth="1"/>
    <col min="15888" max="15888" width="2.85546875" style="40" customWidth="1"/>
    <col min="15889" max="15889" width="2" style="40" customWidth="1"/>
    <col min="15890" max="15890" width="13.5703125" style="40" customWidth="1"/>
    <col min="15891" max="15891" width="0.5703125" style="40" customWidth="1"/>
    <col min="15892" max="16128" width="9.140625" style="40"/>
    <col min="16129" max="16129" width="2.42578125" style="40" customWidth="1"/>
    <col min="16130" max="16130" width="1.85546875" style="40" customWidth="1"/>
    <col min="16131" max="16131" width="2.7109375" style="40" customWidth="1"/>
    <col min="16132" max="16132" width="6.85546875" style="40" customWidth="1"/>
    <col min="16133" max="16133" width="13.5703125" style="40" customWidth="1"/>
    <col min="16134" max="16134" width="0.5703125" style="40" customWidth="1"/>
    <col min="16135" max="16135" width="2.5703125" style="40" customWidth="1"/>
    <col min="16136" max="16136" width="2.7109375" style="40" customWidth="1"/>
    <col min="16137" max="16137" width="9.7109375" style="40" customWidth="1"/>
    <col min="16138" max="16138" width="13.5703125" style="40" customWidth="1"/>
    <col min="16139" max="16139" width="0.7109375" style="40" customWidth="1"/>
    <col min="16140" max="16140" width="2.42578125" style="40" customWidth="1"/>
    <col min="16141" max="16141" width="2.85546875" style="40" customWidth="1"/>
    <col min="16142" max="16142" width="2" style="40" customWidth="1"/>
    <col min="16143" max="16143" width="12.7109375" style="40" customWidth="1"/>
    <col min="16144" max="16144" width="2.85546875" style="40" customWidth="1"/>
    <col min="16145" max="16145" width="2" style="40" customWidth="1"/>
    <col min="16146" max="16146" width="13.5703125" style="40" customWidth="1"/>
    <col min="16147" max="16147" width="0.5703125" style="40" customWidth="1"/>
    <col min="16148" max="16384" width="9.140625" style="40"/>
  </cols>
  <sheetData>
    <row r="1" spans="1:19" ht="12" hidden="1" customHeight="1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9"/>
    </row>
    <row r="2" spans="1:19" ht="23.25" customHeight="1">
      <c r="A2" s="37"/>
      <c r="B2" s="38"/>
      <c r="C2" s="38"/>
      <c r="D2" s="38"/>
      <c r="E2" s="38"/>
      <c r="F2" s="38"/>
      <c r="G2" s="41" t="s">
        <v>37</v>
      </c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9"/>
    </row>
    <row r="3" spans="1:19" ht="12" hidden="1" customHeight="1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4"/>
    </row>
    <row r="4" spans="1:19" ht="8.25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7"/>
    </row>
    <row r="5" spans="1:19" ht="24" customHeight="1">
      <c r="A5" s="48"/>
      <c r="B5" s="49" t="s">
        <v>38</v>
      </c>
      <c r="C5" s="49"/>
      <c r="D5" s="49"/>
      <c r="E5" s="304" t="str">
        <f>Rekapitulace!B2</f>
        <v>Modernizace technologie odkalování T1 - T10</v>
      </c>
      <c r="F5" s="305"/>
      <c r="G5" s="305"/>
      <c r="H5" s="305"/>
      <c r="I5" s="305"/>
      <c r="J5" s="306"/>
      <c r="K5" s="49"/>
      <c r="L5" s="49"/>
      <c r="M5" s="49"/>
      <c r="N5" s="49"/>
      <c r="O5" s="49" t="s">
        <v>39</v>
      </c>
      <c r="P5" s="50" t="s">
        <v>40</v>
      </c>
      <c r="Q5" s="51"/>
      <c r="R5" s="52"/>
      <c r="S5" s="53"/>
    </row>
    <row r="6" spans="1:19" ht="17.25" hidden="1" customHeight="1">
      <c r="A6" s="48"/>
      <c r="B6" s="49" t="s">
        <v>41</v>
      </c>
      <c r="C6" s="49"/>
      <c r="D6" s="49"/>
      <c r="E6" s="54" t="s">
        <v>42</v>
      </c>
      <c r="F6" s="49"/>
      <c r="G6" s="49"/>
      <c r="H6" s="49"/>
      <c r="I6" s="49"/>
      <c r="J6" s="55"/>
      <c r="K6" s="49"/>
      <c r="L6" s="49"/>
      <c r="M6" s="49"/>
      <c r="N6" s="49"/>
      <c r="O6" s="49"/>
      <c r="P6" s="56"/>
      <c r="Q6" s="57"/>
      <c r="R6" s="55"/>
      <c r="S6" s="53"/>
    </row>
    <row r="7" spans="1:19" ht="24" customHeight="1">
      <c r="A7" s="48"/>
      <c r="B7" s="49" t="s">
        <v>43</v>
      </c>
      <c r="C7" s="49"/>
      <c r="D7" s="49"/>
      <c r="E7" s="307"/>
      <c r="F7" s="308"/>
      <c r="G7" s="308"/>
      <c r="H7" s="308"/>
      <c r="I7" s="308"/>
      <c r="J7" s="309"/>
      <c r="K7" s="49"/>
      <c r="L7" s="49"/>
      <c r="M7" s="49"/>
      <c r="N7" s="49"/>
      <c r="O7" s="49" t="s">
        <v>44</v>
      </c>
      <c r="P7" s="58"/>
      <c r="Q7" s="57"/>
      <c r="R7" s="55"/>
      <c r="S7" s="53"/>
    </row>
    <row r="8" spans="1:19" ht="17.25" hidden="1" customHeight="1">
      <c r="A8" s="48"/>
      <c r="B8" s="49" t="s">
        <v>45</v>
      </c>
      <c r="C8" s="49"/>
      <c r="D8" s="49"/>
      <c r="E8" s="54" t="s">
        <v>46</v>
      </c>
      <c r="F8" s="49"/>
      <c r="G8" s="49"/>
      <c r="H8" s="49"/>
      <c r="I8" s="49"/>
      <c r="J8" s="55"/>
      <c r="K8" s="49"/>
      <c r="L8" s="49"/>
      <c r="M8" s="49"/>
      <c r="N8" s="49"/>
      <c r="O8" s="49"/>
      <c r="P8" s="56"/>
      <c r="Q8" s="57"/>
      <c r="R8" s="55"/>
      <c r="S8" s="53"/>
    </row>
    <row r="9" spans="1:19" ht="24" customHeight="1">
      <c r="A9" s="48"/>
      <c r="B9" s="49" t="s">
        <v>47</v>
      </c>
      <c r="C9" s="49"/>
      <c r="D9" s="49"/>
      <c r="E9" s="310" t="s">
        <v>40</v>
      </c>
      <c r="F9" s="311"/>
      <c r="G9" s="311"/>
      <c r="H9" s="311"/>
      <c r="I9" s="311"/>
      <c r="J9" s="312"/>
      <c r="K9" s="49"/>
      <c r="L9" s="49"/>
      <c r="M9" s="49"/>
      <c r="N9" s="49"/>
      <c r="O9" s="49" t="s">
        <v>48</v>
      </c>
      <c r="P9" s="313" t="s">
        <v>49</v>
      </c>
      <c r="Q9" s="311"/>
      <c r="R9" s="312"/>
      <c r="S9" s="53"/>
    </row>
    <row r="10" spans="1:19" ht="17.25" hidden="1" customHeight="1">
      <c r="A10" s="48"/>
      <c r="B10" s="49" t="s">
        <v>50</v>
      </c>
      <c r="C10" s="49"/>
      <c r="D10" s="49"/>
      <c r="E10" s="59" t="s">
        <v>40</v>
      </c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57"/>
      <c r="Q10" s="57"/>
      <c r="R10" s="49"/>
      <c r="S10" s="53"/>
    </row>
    <row r="11" spans="1:19" ht="17.25" hidden="1" customHeight="1">
      <c r="A11" s="48"/>
      <c r="B11" s="49" t="s">
        <v>51</v>
      </c>
      <c r="C11" s="49"/>
      <c r="D11" s="49"/>
      <c r="E11" s="59" t="s">
        <v>40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57"/>
      <c r="Q11" s="57"/>
      <c r="R11" s="49"/>
      <c r="S11" s="53"/>
    </row>
    <row r="12" spans="1:19" ht="17.25" hidden="1" customHeight="1">
      <c r="A12" s="48"/>
      <c r="B12" s="49" t="s">
        <v>52</v>
      </c>
      <c r="C12" s="49"/>
      <c r="D12" s="49"/>
      <c r="E12" s="59" t="s">
        <v>40</v>
      </c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57"/>
      <c r="Q12" s="57"/>
      <c r="R12" s="49"/>
      <c r="S12" s="53"/>
    </row>
    <row r="13" spans="1:19" ht="17.25" hidden="1" customHeight="1">
      <c r="A13" s="48"/>
      <c r="B13" s="49"/>
      <c r="C13" s="49"/>
      <c r="D13" s="49"/>
      <c r="E13" s="59" t="s">
        <v>40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7"/>
      <c r="Q13" s="57"/>
      <c r="R13" s="49"/>
      <c r="S13" s="53"/>
    </row>
    <row r="14" spans="1:19" ht="17.25" hidden="1" customHeight="1">
      <c r="A14" s="48"/>
      <c r="B14" s="49"/>
      <c r="C14" s="49"/>
      <c r="D14" s="49"/>
      <c r="E14" s="59" t="s">
        <v>40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57"/>
      <c r="Q14" s="57"/>
      <c r="R14" s="49"/>
      <c r="S14" s="53"/>
    </row>
    <row r="15" spans="1:19" ht="17.25" hidden="1" customHeight="1">
      <c r="A15" s="48"/>
      <c r="B15" s="49"/>
      <c r="C15" s="49"/>
      <c r="D15" s="49"/>
      <c r="E15" s="59" t="s">
        <v>40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57"/>
      <c r="Q15" s="57"/>
      <c r="R15" s="49"/>
      <c r="S15" s="53"/>
    </row>
    <row r="16" spans="1:19" ht="17.25" hidden="1" customHeight="1">
      <c r="A16" s="48"/>
      <c r="B16" s="49"/>
      <c r="C16" s="49"/>
      <c r="D16" s="49"/>
      <c r="E16" s="59" t="s">
        <v>40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57"/>
      <c r="Q16" s="57"/>
      <c r="R16" s="49"/>
      <c r="S16" s="53"/>
    </row>
    <row r="17" spans="1:19" ht="17.25" hidden="1" customHeight="1">
      <c r="A17" s="48"/>
      <c r="B17" s="49"/>
      <c r="C17" s="49"/>
      <c r="D17" s="49"/>
      <c r="E17" s="59" t="s">
        <v>40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57"/>
      <c r="Q17" s="57"/>
      <c r="R17" s="49"/>
      <c r="S17" s="53"/>
    </row>
    <row r="18" spans="1:19" ht="17.25" hidden="1" customHeight="1">
      <c r="A18" s="48"/>
      <c r="B18" s="49"/>
      <c r="C18" s="49"/>
      <c r="D18" s="49"/>
      <c r="E18" s="59" t="s">
        <v>40</v>
      </c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57"/>
      <c r="Q18" s="57"/>
      <c r="R18" s="49"/>
      <c r="S18" s="53"/>
    </row>
    <row r="19" spans="1:19" ht="17.25" hidden="1" customHeight="1">
      <c r="A19" s="48"/>
      <c r="B19" s="49"/>
      <c r="C19" s="49"/>
      <c r="D19" s="49"/>
      <c r="E19" s="59" t="s">
        <v>40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57"/>
      <c r="Q19" s="57"/>
      <c r="R19" s="49"/>
      <c r="S19" s="53"/>
    </row>
    <row r="20" spans="1:19" ht="17.25" hidden="1" customHeight="1">
      <c r="A20" s="48"/>
      <c r="B20" s="49"/>
      <c r="C20" s="49"/>
      <c r="D20" s="49"/>
      <c r="E20" s="59" t="s">
        <v>40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57"/>
      <c r="Q20" s="57"/>
      <c r="R20" s="49"/>
      <c r="S20" s="53"/>
    </row>
    <row r="21" spans="1:19" ht="17.25" hidden="1" customHeight="1">
      <c r="A21" s="48"/>
      <c r="B21" s="49"/>
      <c r="C21" s="49"/>
      <c r="D21" s="49"/>
      <c r="E21" s="59" t="s">
        <v>40</v>
      </c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57"/>
      <c r="Q21" s="57"/>
      <c r="R21" s="49"/>
      <c r="S21" s="53"/>
    </row>
    <row r="22" spans="1:19" ht="17.25" hidden="1" customHeight="1">
      <c r="A22" s="48"/>
      <c r="B22" s="49"/>
      <c r="C22" s="49"/>
      <c r="D22" s="49"/>
      <c r="E22" s="59" t="s">
        <v>40</v>
      </c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57"/>
      <c r="Q22" s="57"/>
      <c r="R22" s="49"/>
      <c r="S22" s="53"/>
    </row>
    <row r="23" spans="1:19" ht="17.25" hidden="1" customHeight="1">
      <c r="A23" s="48"/>
      <c r="B23" s="49"/>
      <c r="C23" s="49"/>
      <c r="D23" s="49"/>
      <c r="E23" s="59" t="s">
        <v>40</v>
      </c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57"/>
      <c r="Q23" s="57"/>
      <c r="R23" s="49"/>
      <c r="S23" s="53"/>
    </row>
    <row r="24" spans="1:19" ht="17.25" hidden="1" customHeight="1">
      <c r="A24" s="48"/>
      <c r="B24" s="49"/>
      <c r="C24" s="49"/>
      <c r="D24" s="49"/>
      <c r="E24" s="60" t="s">
        <v>40</v>
      </c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57"/>
      <c r="Q24" s="57"/>
      <c r="R24" s="49"/>
      <c r="S24" s="53"/>
    </row>
    <row r="25" spans="1:19" ht="17.25" customHeight="1">
      <c r="A25" s="48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 t="s">
        <v>53</v>
      </c>
      <c r="P25" s="49" t="s">
        <v>54</v>
      </c>
      <c r="Q25" s="49"/>
      <c r="R25" s="49"/>
      <c r="S25" s="53"/>
    </row>
    <row r="26" spans="1:19" ht="17.25" customHeight="1">
      <c r="A26" s="48"/>
      <c r="B26" s="49" t="s">
        <v>55</v>
      </c>
      <c r="C26" s="49"/>
      <c r="D26" s="49"/>
      <c r="E26" s="50" t="str">
        <f>Rekapitulace!E2</f>
        <v>SSHR</v>
      </c>
      <c r="F26" s="61"/>
      <c r="G26" s="61"/>
      <c r="H26" s="61"/>
      <c r="I26" s="61"/>
      <c r="J26" s="52"/>
      <c r="K26" s="49"/>
      <c r="L26" s="49"/>
      <c r="M26" s="49"/>
      <c r="N26" s="49"/>
      <c r="O26" s="62"/>
      <c r="P26" s="63"/>
      <c r="Q26" s="64"/>
      <c r="R26" s="65"/>
      <c r="S26" s="53"/>
    </row>
    <row r="27" spans="1:19" ht="17.25" customHeight="1">
      <c r="A27" s="48"/>
      <c r="B27" s="49" t="s">
        <v>56</v>
      </c>
      <c r="C27" s="49"/>
      <c r="D27" s="49"/>
      <c r="E27" s="58" t="s">
        <v>58</v>
      </c>
      <c r="F27" s="49"/>
      <c r="G27" s="49"/>
      <c r="H27" s="49"/>
      <c r="I27" s="49"/>
      <c r="J27" s="55"/>
      <c r="K27" s="49"/>
      <c r="L27" s="49"/>
      <c r="M27" s="49"/>
      <c r="N27" s="49"/>
      <c r="O27" s="62"/>
      <c r="P27" s="63"/>
      <c r="Q27" s="64"/>
      <c r="R27" s="65"/>
      <c r="S27" s="53"/>
    </row>
    <row r="28" spans="1:19" ht="17.25" customHeight="1">
      <c r="A28" s="48"/>
      <c r="B28" s="49" t="s">
        <v>57</v>
      </c>
      <c r="C28" s="49"/>
      <c r="D28" s="49"/>
      <c r="E28" s="58"/>
      <c r="F28" s="49"/>
      <c r="G28" s="49"/>
      <c r="H28" s="49"/>
      <c r="I28" s="49"/>
      <c r="J28" s="55"/>
      <c r="K28" s="49"/>
      <c r="L28" s="49"/>
      <c r="M28" s="49"/>
      <c r="N28" s="49"/>
      <c r="O28" s="62"/>
      <c r="P28" s="63"/>
      <c r="Q28" s="64"/>
      <c r="R28" s="65"/>
      <c r="S28" s="53"/>
    </row>
    <row r="29" spans="1:19" ht="17.25" customHeight="1">
      <c r="A29" s="48"/>
      <c r="B29" s="49"/>
      <c r="C29" s="49"/>
      <c r="D29" s="49"/>
      <c r="E29" s="66"/>
      <c r="F29" s="67"/>
      <c r="G29" s="67"/>
      <c r="H29" s="67"/>
      <c r="I29" s="67"/>
      <c r="J29" s="68"/>
      <c r="K29" s="49"/>
      <c r="L29" s="49"/>
      <c r="M29" s="49"/>
      <c r="N29" s="49"/>
      <c r="O29" s="57"/>
      <c r="P29" s="57"/>
      <c r="Q29" s="57"/>
      <c r="R29" s="49"/>
      <c r="S29" s="53"/>
    </row>
    <row r="30" spans="1:19" ht="17.25" customHeight="1">
      <c r="A30" s="48"/>
      <c r="B30" s="49"/>
      <c r="C30" s="49"/>
      <c r="D30" s="49"/>
      <c r="E30" s="69" t="s">
        <v>59</v>
      </c>
      <c r="F30" s="49"/>
      <c r="G30" s="49" t="s">
        <v>60</v>
      </c>
      <c r="H30" s="49"/>
      <c r="I30" s="49"/>
      <c r="J30" s="49"/>
      <c r="K30" s="49"/>
      <c r="L30" s="49"/>
      <c r="M30" s="49"/>
      <c r="N30" s="49"/>
      <c r="O30" s="69" t="s">
        <v>61</v>
      </c>
      <c r="P30" s="57"/>
      <c r="Q30" s="57"/>
      <c r="R30" s="70"/>
      <c r="S30" s="53"/>
    </row>
    <row r="31" spans="1:19" ht="17.25" customHeight="1">
      <c r="A31" s="48"/>
      <c r="B31" s="49"/>
      <c r="C31" s="49"/>
      <c r="D31" s="49"/>
      <c r="E31" s="62"/>
      <c r="F31" s="49"/>
      <c r="G31" s="63"/>
      <c r="H31" s="71"/>
      <c r="I31" s="72" t="s">
        <v>106</v>
      </c>
      <c r="J31" s="49"/>
      <c r="K31" s="49"/>
      <c r="L31" s="49"/>
      <c r="M31" s="49"/>
      <c r="N31" s="49"/>
      <c r="O31" s="73" t="s">
        <v>473</v>
      </c>
      <c r="P31" s="57"/>
      <c r="Q31" s="57"/>
      <c r="R31" s="74"/>
      <c r="S31" s="53"/>
    </row>
    <row r="32" spans="1:19" ht="8.25" customHeight="1">
      <c r="A32" s="75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7"/>
    </row>
    <row r="33" spans="1:19" ht="20.25" customHeight="1">
      <c r="A33" s="78"/>
      <c r="B33" s="79"/>
      <c r="C33" s="79"/>
      <c r="D33" s="79"/>
      <c r="E33" s="80" t="s">
        <v>62</v>
      </c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81"/>
    </row>
    <row r="34" spans="1:19" ht="20.25" customHeight="1">
      <c r="A34" s="82" t="s">
        <v>63</v>
      </c>
      <c r="B34" s="83"/>
      <c r="C34" s="83"/>
      <c r="D34" s="84"/>
      <c r="E34" s="85" t="s">
        <v>64</v>
      </c>
      <c r="F34" s="84"/>
      <c r="G34" s="85" t="s">
        <v>65</v>
      </c>
      <c r="H34" s="83"/>
      <c r="I34" s="84"/>
      <c r="J34" s="85" t="s">
        <v>66</v>
      </c>
      <c r="K34" s="83"/>
      <c r="L34" s="85" t="s">
        <v>67</v>
      </c>
      <c r="M34" s="83"/>
      <c r="N34" s="83"/>
      <c r="O34" s="84"/>
      <c r="P34" s="85" t="s">
        <v>68</v>
      </c>
      <c r="Q34" s="83"/>
      <c r="R34" s="83"/>
      <c r="S34" s="86"/>
    </row>
    <row r="35" spans="1:19" ht="20.25" customHeight="1">
      <c r="A35" s="87"/>
      <c r="B35" s="88"/>
      <c r="C35" s="88"/>
      <c r="D35" s="89">
        <v>0</v>
      </c>
      <c r="E35" s="90">
        <f>IF(D35=0,0,R47/D35)</f>
        <v>0</v>
      </c>
      <c r="F35" s="91"/>
      <c r="G35" s="92"/>
      <c r="H35" s="88"/>
      <c r="I35" s="89">
        <v>0</v>
      </c>
      <c r="J35" s="90">
        <f>IF(I35=0,0,R47/I35)</f>
        <v>0</v>
      </c>
      <c r="K35" s="93"/>
      <c r="L35" s="92"/>
      <c r="M35" s="88"/>
      <c r="N35" s="88"/>
      <c r="O35" s="89">
        <v>0</v>
      </c>
      <c r="P35" s="92"/>
      <c r="Q35" s="88"/>
      <c r="R35" s="94">
        <f>IF(O35=0,0,R47/O35)</f>
        <v>0</v>
      </c>
      <c r="S35" s="95"/>
    </row>
    <row r="36" spans="1:19" ht="20.25" customHeight="1">
      <c r="A36" s="78"/>
      <c r="B36" s="79"/>
      <c r="C36" s="79"/>
      <c r="D36" s="79"/>
      <c r="E36" s="80" t="s">
        <v>69</v>
      </c>
      <c r="F36" s="79"/>
      <c r="G36" s="79"/>
      <c r="H36" s="79"/>
      <c r="I36" s="79"/>
      <c r="J36" s="96" t="s">
        <v>70</v>
      </c>
      <c r="K36" s="79"/>
      <c r="L36" s="79"/>
      <c r="M36" s="79"/>
      <c r="N36" s="79"/>
      <c r="O36" s="79"/>
      <c r="P36" s="79"/>
      <c r="Q36" s="79"/>
      <c r="R36" s="79"/>
      <c r="S36" s="81"/>
    </row>
    <row r="37" spans="1:19" ht="20.25" customHeight="1">
      <c r="A37" s="97" t="s">
        <v>71</v>
      </c>
      <c r="B37" s="98"/>
      <c r="C37" s="99" t="s">
        <v>72</v>
      </c>
      <c r="D37" s="100"/>
      <c r="E37" s="100"/>
      <c r="F37" s="101"/>
      <c r="G37" s="97" t="s">
        <v>73</v>
      </c>
      <c r="H37" s="102"/>
      <c r="I37" s="99" t="s">
        <v>74</v>
      </c>
      <c r="J37" s="100"/>
      <c r="K37" s="100"/>
      <c r="L37" s="97" t="s">
        <v>75</v>
      </c>
      <c r="M37" s="102"/>
      <c r="N37" s="99" t="s">
        <v>76</v>
      </c>
      <c r="O37" s="100"/>
      <c r="P37" s="100"/>
      <c r="Q37" s="100"/>
      <c r="R37" s="100"/>
      <c r="S37" s="101"/>
    </row>
    <row r="38" spans="1:19" ht="20.25" customHeight="1">
      <c r="A38" s="103">
        <v>1</v>
      </c>
      <c r="B38" s="104" t="s">
        <v>77</v>
      </c>
      <c r="C38" s="52"/>
      <c r="D38" s="105" t="s">
        <v>78</v>
      </c>
      <c r="E38" s="145"/>
      <c r="F38" s="106"/>
      <c r="G38" s="103">
        <v>8</v>
      </c>
      <c r="H38" s="107" t="s">
        <v>79</v>
      </c>
      <c r="I38" s="65"/>
      <c r="J38" s="148"/>
      <c r="K38" s="108"/>
      <c r="L38" s="103">
        <v>13</v>
      </c>
      <c r="M38" s="63" t="s">
        <v>18</v>
      </c>
      <c r="N38" s="71"/>
      <c r="O38" s="71"/>
      <c r="P38" s="109">
        <f>M49</f>
        <v>21</v>
      </c>
      <c r="Q38" s="110" t="s">
        <v>14</v>
      </c>
      <c r="R38" s="145">
        <f>Rekapitulace!E18</f>
        <v>0</v>
      </c>
      <c r="S38" s="106"/>
    </row>
    <row r="39" spans="1:19" ht="20.25" customHeight="1">
      <c r="A39" s="103">
        <v>2</v>
      </c>
      <c r="B39" s="111"/>
      <c r="C39" s="68"/>
      <c r="D39" s="105" t="s">
        <v>80</v>
      </c>
      <c r="E39" s="145"/>
      <c r="F39" s="106"/>
      <c r="G39" s="103">
        <v>9</v>
      </c>
      <c r="H39" s="49" t="s">
        <v>81</v>
      </c>
      <c r="I39" s="105"/>
      <c r="J39" s="148"/>
      <c r="K39" s="108"/>
      <c r="L39" s="103">
        <v>14</v>
      </c>
      <c r="M39" s="63" t="s">
        <v>82</v>
      </c>
      <c r="N39" s="71"/>
      <c r="O39" s="71"/>
      <c r="P39" s="109">
        <f>M49</f>
        <v>21</v>
      </c>
      <c r="Q39" s="110" t="s">
        <v>14</v>
      </c>
      <c r="R39" s="145">
        <f>Rekapitulace!E25</f>
        <v>0</v>
      </c>
      <c r="S39" s="106"/>
    </row>
    <row r="40" spans="1:19" ht="20.25" customHeight="1">
      <c r="A40" s="103">
        <v>3</v>
      </c>
      <c r="B40" s="104" t="s">
        <v>83</v>
      </c>
      <c r="C40" s="52"/>
      <c r="D40" s="105" t="s">
        <v>78</v>
      </c>
      <c r="E40" s="145"/>
      <c r="F40" s="106"/>
      <c r="G40" s="103">
        <v>10</v>
      </c>
      <c r="H40" s="107" t="s">
        <v>84</v>
      </c>
      <c r="I40" s="65"/>
      <c r="J40" s="148"/>
      <c r="K40" s="108"/>
      <c r="L40" s="103">
        <v>15</v>
      </c>
      <c r="M40" s="63" t="s">
        <v>85</v>
      </c>
      <c r="N40" s="71"/>
      <c r="O40" s="71"/>
      <c r="P40" s="109">
        <f>M49</f>
        <v>21</v>
      </c>
      <c r="Q40" s="110" t="s">
        <v>14</v>
      </c>
      <c r="R40" s="145">
        <v>0</v>
      </c>
      <c r="S40" s="106"/>
    </row>
    <row r="41" spans="1:19" ht="20.25" customHeight="1">
      <c r="A41" s="103">
        <v>4</v>
      </c>
      <c r="B41" s="111"/>
      <c r="C41" s="68"/>
      <c r="D41" s="105" t="s">
        <v>80</v>
      </c>
      <c r="E41" s="145"/>
      <c r="F41" s="106"/>
      <c r="G41" s="103">
        <v>11</v>
      </c>
      <c r="H41" s="107"/>
      <c r="I41" s="65"/>
      <c r="J41" s="148"/>
      <c r="K41" s="108"/>
      <c r="L41" s="103">
        <v>16</v>
      </c>
      <c r="M41" s="63" t="s">
        <v>22</v>
      </c>
      <c r="N41" s="71"/>
      <c r="O41" s="71"/>
      <c r="P41" s="109">
        <f>M49</f>
        <v>21</v>
      </c>
      <c r="Q41" s="110" t="s">
        <v>14</v>
      </c>
      <c r="R41" s="145">
        <f>Rekapitulace!E19</f>
        <v>0</v>
      </c>
      <c r="S41" s="106"/>
    </row>
    <row r="42" spans="1:19" ht="20.25" customHeight="1">
      <c r="A42" s="103">
        <v>5</v>
      </c>
      <c r="B42" s="104" t="s">
        <v>86</v>
      </c>
      <c r="C42" s="52"/>
      <c r="D42" s="105" t="s">
        <v>78</v>
      </c>
      <c r="E42" s="145"/>
      <c r="F42" s="106"/>
      <c r="G42" s="112"/>
      <c r="H42" s="71"/>
      <c r="I42" s="65"/>
      <c r="J42" s="148"/>
      <c r="K42" s="108"/>
      <c r="L42" s="103">
        <v>17</v>
      </c>
      <c r="M42" s="63" t="s">
        <v>87</v>
      </c>
      <c r="N42" s="71"/>
      <c r="O42" s="71"/>
      <c r="P42" s="109">
        <f>M49</f>
        <v>21</v>
      </c>
      <c r="Q42" s="110" t="s">
        <v>14</v>
      </c>
      <c r="R42" s="145">
        <f>Rekapitulace!E15-R38-R39-R40-R41</f>
        <v>0</v>
      </c>
      <c r="S42" s="106"/>
    </row>
    <row r="43" spans="1:19" ht="20.25" customHeight="1">
      <c r="A43" s="103">
        <v>6</v>
      </c>
      <c r="B43" s="111"/>
      <c r="C43" s="68"/>
      <c r="D43" s="105" t="s">
        <v>80</v>
      </c>
      <c r="E43" s="145"/>
      <c r="F43" s="106"/>
      <c r="G43" s="112"/>
      <c r="H43" s="71"/>
      <c r="I43" s="65"/>
      <c r="J43" s="148"/>
      <c r="K43" s="108"/>
      <c r="L43" s="103">
        <v>18</v>
      </c>
      <c r="M43" s="107" t="s">
        <v>88</v>
      </c>
      <c r="N43" s="71"/>
      <c r="O43" s="71"/>
      <c r="P43" s="71"/>
      <c r="Q43" s="65"/>
      <c r="R43" s="145"/>
      <c r="S43" s="106"/>
    </row>
    <row r="44" spans="1:19" ht="20.25" customHeight="1">
      <c r="A44" s="103">
        <v>7</v>
      </c>
      <c r="B44" s="113" t="s">
        <v>89</v>
      </c>
      <c r="C44" s="71"/>
      <c r="D44" s="65"/>
      <c r="E44" s="146">
        <f>Rekapitulace!E13</f>
        <v>0</v>
      </c>
      <c r="F44" s="81"/>
      <c r="G44" s="103">
        <v>12</v>
      </c>
      <c r="H44" s="113" t="s">
        <v>90</v>
      </c>
      <c r="I44" s="65"/>
      <c r="J44" s="149"/>
      <c r="K44" s="114"/>
      <c r="L44" s="103">
        <v>19</v>
      </c>
      <c r="M44" s="104" t="s">
        <v>91</v>
      </c>
      <c r="N44" s="61"/>
      <c r="O44" s="61"/>
      <c r="P44" s="61"/>
      <c r="Q44" s="115"/>
      <c r="R44" s="146">
        <f xml:space="preserve"> SUM(R38:R43)</f>
        <v>0</v>
      </c>
      <c r="S44" s="81"/>
    </row>
    <row r="45" spans="1:19" ht="20.25" customHeight="1">
      <c r="A45" s="116">
        <v>20</v>
      </c>
      <c r="B45" s="117" t="s">
        <v>92</v>
      </c>
      <c r="C45" s="118"/>
      <c r="D45" s="119"/>
      <c r="E45" s="147"/>
      <c r="F45" s="77"/>
      <c r="G45" s="116">
        <v>21</v>
      </c>
      <c r="H45" s="117" t="s">
        <v>93</v>
      </c>
      <c r="I45" s="119"/>
      <c r="J45" s="150"/>
      <c r="K45" s="120">
        <f>M49</f>
        <v>21</v>
      </c>
      <c r="L45" s="116">
        <v>22</v>
      </c>
      <c r="M45" s="142" t="s">
        <v>107</v>
      </c>
      <c r="N45" s="118"/>
      <c r="O45" s="118"/>
      <c r="P45" s="144">
        <v>5</v>
      </c>
      <c r="Q45" s="143" t="s">
        <v>14</v>
      </c>
      <c r="R45" s="147"/>
      <c r="S45" s="77"/>
    </row>
    <row r="46" spans="1:19" ht="20.25" customHeight="1">
      <c r="A46" s="121" t="s">
        <v>56</v>
      </c>
      <c r="B46" s="46"/>
      <c r="C46" s="46"/>
      <c r="D46" s="46"/>
      <c r="E46" s="46"/>
      <c r="F46" s="122"/>
      <c r="G46" s="123"/>
      <c r="H46" s="46"/>
      <c r="I46" s="46"/>
      <c r="J46" s="46"/>
      <c r="K46" s="46"/>
      <c r="L46" s="97" t="s">
        <v>94</v>
      </c>
      <c r="M46" s="84"/>
      <c r="N46" s="99" t="s">
        <v>95</v>
      </c>
      <c r="O46" s="83"/>
      <c r="P46" s="83"/>
      <c r="Q46" s="83"/>
      <c r="R46" s="151"/>
      <c r="S46" s="86"/>
    </row>
    <row r="47" spans="1:19" ht="20.25" customHeight="1">
      <c r="A47" s="48"/>
      <c r="B47" s="49"/>
      <c r="C47" s="49"/>
      <c r="D47" s="49"/>
      <c r="E47" s="49"/>
      <c r="F47" s="55"/>
      <c r="G47" s="124"/>
      <c r="H47" s="49"/>
      <c r="I47" s="49"/>
      <c r="J47" s="49"/>
      <c r="K47" s="49"/>
      <c r="L47" s="103">
        <v>23</v>
      </c>
      <c r="M47" s="107" t="s">
        <v>96</v>
      </c>
      <c r="N47" s="71"/>
      <c r="O47" s="71"/>
      <c r="P47" s="71"/>
      <c r="Q47" s="106"/>
      <c r="R47" s="146">
        <f>E44+J44+R44+R45</f>
        <v>0</v>
      </c>
      <c r="S47" s="125">
        <f>E44+J44+R44+E45+J45+R45</f>
        <v>0</v>
      </c>
    </row>
    <row r="48" spans="1:19" ht="20.25" customHeight="1">
      <c r="A48" s="126" t="s">
        <v>97</v>
      </c>
      <c r="B48" s="67"/>
      <c r="C48" s="67"/>
      <c r="D48" s="67"/>
      <c r="E48" s="67"/>
      <c r="F48" s="68"/>
      <c r="G48" s="127" t="s">
        <v>98</v>
      </c>
      <c r="H48" s="67"/>
      <c r="I48" s="67"/>
      <c r="J48" s="67"/>
      <c r="K48" s="67"/>
      <c r="L48" s="103">
        <v>24</v>
      </c>
      <c r="M48" s="128">
        <v>15</v>
      </c>
      <c r="N48" s="68" t="s">
        <v>14</v>
      </c>
      <c r="O48" s="129">
        <f>R47-O49</f>
        <v>0</v>
      </c>
      <c r="P48" s="71" t="s">
        <v>99</v>
      </c>
      <c r="Q48" s="65"/>
      <c r="R48" s="152"/>
      <c r="S48" s="130">
        <f>O48*M48/100</f>
        <v>0</v>
      </c>
    </row>
    <row r="49" spans="1:19" ht="20.25" customHeight="1" thickBot="1">
      <c r="A49" s="131" t="s">
        <v>55</v>
      </c>
      <c r="B49" s="61"/>
      <c r="C49" s="61"/>
      <c r="D49" s="61"/>
      <c r="E49" s="61"/>
      <c r="F49" s="52"/>
      <c r="G49" s="132"/>
      <c r="H49" s="61"/>
      <c r="I49" s="61"/>
      <c r="J49" s="61"/>
      <c r="K49" s="61"/>
      <c r="L49" s="103">
        <v>25</v>
      </c>
      <c r="M49" s="133">
        <v>21</v>
      </c>
      <c r="N49" s="65" t="s">
        <v>14</v>
      </c>
      <c r="O49" s="129">
        <f>R47</f>
        <v>0</v>
      </c>
      <c r="P49" s="71" t="s">
        <v>99</v>
      </c>
      <c r="Q49" s="65"/>
      <c r="R49" s="145">
        <f>M49*O49*0.01</f>
        <v>0</v>
      </c>
      <c r="S49" s="134">
        <f>O49*M49/100</f>
        <v>0</v>
      </c>
    </row>
    <row r="50" spans="1:19" ht="20.25" customHeight="1" thickBot="1">
      <c r="A50" s="48"/>
      <c r="B50" s="49"/>
      <c r="C50" s="49"/>
      <c r="D50" s="49"/>
      <c r="E50" s="49"/>
      <c r="F50" s="55"/>
      <c r="G50" s="124"/>
      <c r="H50" s="49"/>
      <c r="I50" s="49"/>
      <c r="J50" s="49"/>
      <c r="K50" s="49"/>
      <c r="L50" s="116">
        <v>26</v>
      </c>
      <c r="M50" s="135" t="s">
        <v>100</v>
      </c>
      <c r="N50" s="118"/>
      <c r="O50" s="118"/>
      <c r="P50" s="118"/>
      <c r="Q50" s="136"/>
      <c r="R50" s="153">
        <f>R47+R48+R49</f>
        <v>0</v>
      </c>
      <c r="S50" s="137"/>
    </row>
    <row r="51" spans="1:19" ht="20.25" customHeight="1">
      <c r="A51" s="126" t="s">
        <v>97</v>
      </c>
      <c r="B51" s="67"/>
      <c r="C51" s="67"/>
      <c r="D51" s="67"/>
      <c r="E51" s="67"/>
      <c r="F51" s="68"/>
      <c r="G51" s="127" t="s">
        <v>98</v>
      </c>
      <c r="H51" s="67"/>
      <c r="I51" s="67"/>
      <c r="J51" s="67"/>
      <c r="K51" s="67"/>
      <c r="L51" s="97" t="s">
        <v>101</v>
      </c>
      <c r="M51" s="84"/>
      <c r="N51" s="99" t="s">
        <v>102</v>
      </c>
      <c r="O51" s="83"/>
      <c r="P51" s="83"/>
      <c r="Q51" s="83"/>
      <c r="R51" s="154"/>
      <c r="S51" s="86"/>
    </row>
    <row r="52" spans="1:19" ht="20.25" customHeight="1">
      <c r="A52" s="131" t="s">
        <v>57</v>
      </c>
      <c r="B52" s="61"/>
      <c r="C52" s="61"/>
      <c r="D52" s="61"/>
      <c r="E52" s="61"/>
      <c r="F52" s="52"/>
      <c r="G52" s="132"/>
      <c r="H52" s="61"/>
      <c r="I52" s="61"/>
      <c r="J52" s="61"/>
      <c r="K52" s="61"/>
      <c r="L52" s="103">
        <v>27</v>
      </c>
      <c r="M52" s="107" t="s">
        <v>103</v>
      </c>
      <c r="N52" s="71"/>
      <c r="O52" s="71"/>
      <c r="P52" s="71"/>
      <c r="Q52" s="65"/>
      <c r="R52" s="145">
        <v>0</v>
      </c>
      <c r="S52" s="106"/>
    </row>
    <row r="53" spans="1:19" ht="20.25" customHeight="1">
      <c r="A53" s="48"/>
      <c r="B53" s="49"/>
      <c r="C53" s="49"/>
      <c r="D53" s="49"/>
      <c r="E53" s="49"/>
      <c r="F53" s="55"/>
      <c r="G53" s="124"/>
      <c r="H53" s="49"/>
      <c r="I53" s="49"/>
      <c r="J53" s="49"/>
      <c r="K53" s="49"/>
      <c r="L53" s="103">
        <v>28</v>
      </c>
      <c r="M53" s="107" t="s">
        <v>104</v>
      </c>
      <c r="N53" s="71"/>
      <c r="O53" s="71"/>
      <c r="P53" s="71"/>
      <c r="Q53" s="65"/>
      <c r="R53" s="145">
        <v>0</v>
      </c>
      <c r="S53" s="106"/>
    </row>
    <row r="54" spans="1:19" ht="20.25" customHeight="1">
      <c r="A54" s="138" t="s">
        <v>97</v>
      </c>
      <c r="B54" s="76"/>
      <c r="C54" s="76"/>
      <c r="D54" s="76"/>
      <c r="E54" s="76"/>
      <c r="F54" s="139"/>
      <c r="G54" s="140" t="s">
        <v>98</v>
      </c>
      <c r="H54" s="76"/>
      <c r="I54" s="76"/>
      <c r="J54" s="76"/>
      <c r="K54" s="76"/>
      <c r="L54" s="116">
        <v>29</v>
      </c>
      <c r="M54" s="117" t="s">
        <v>105</v>
      </c>
      <c r="N54" s="118"/>
      <c r="O54" s="118"/>
      <c r="P54" s="118"/>
      <c r="Q54" s="119"/>
      <c r="R54" s="155">
        <v>0</v>
      </c>
      <c r="S54" s="141"/>
    </row>
  </sheetData>
  <mergeCells count="4">
    <mergeCell ref="E5:J5"/>
    <mergeCell ref="E7:J7"/>
    <mergeCell ref="E9:J9"/>
    <mergeCell ref="P9:R9"/>
  </mergeCells>
  <printOptions verticalCentered="1"/>
  <pageMargins left="0.59055119752883911" right="0.59055119752883911" top="0.90551179647445679" bottom="0.90551179647445679" header="0" footer="0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Zeros="0" tabSelected="1" zoomScaleNormal="100" zoomScaleSheetLayoutView="100" workbookViewId="0">
      <selection activeCell="G19" sqref="G19"/>
    </sheetView>
  </sheetViews>
  <sheetFormatPr defaultColWidth="9.140625" defaultRowHeight="10.5"/>
  <cols>
    <col min="1" max="1" width="9.28515625" style="3" customWidth="1"/>
    <col min="2" max="2" width="59.7109375" style="3" customWidth="1"/>
    <col min="3" max="3" width="6.42578125" style="3" customWidth="1"/>
    <col min="4" max="4" width="8.140625" style="3" customWidth="1"/>
    <col min="5" max="5" width="20" style="3" bestFit="1" customWidth="1"/>
    <col min="6" max="256" width="9.140625" style="16"/>
    <col min="257" max="257" width="9.28515625" style="16" customWidth="1"/>
    <col min="258" max="258" width="59.7109375" style="16" customWidth="1"/>
    <col min="259" max="259" width="6.42578125" style="16" customWidth="1"/>
    <col min="260" max="260" width="8.140625" style="16" customWidth="1"/>
    <col min="261" max="261" width="20" style="16" bestFit="1" customWidth="1"/>
    <col min="262" max="512" width="9.140625" style="16"/>
    <col min="513" max="513" width="9.28515625" style="16" customWidth="1"/>
    <col min="514" max="514" width="59.7109375" style="16" customWidth="1"/>
    <col min="515" max="515" width="6.42578125" style="16" customWidth="1"/>
    <col min="516" max="516" width="8.140625" style="16" customWidth="1"/>
    <col min="517" max="517" width="20" style="16" bestFit="1" customWidth="1"/>
    <col min="518" max="768" width="9.140625" style="16"/>
    <col min="769" max="769" width="9.28515625" style="16" customWidth="1"/>
    <col min="770" max="770" width="59.7109375" style="16" customWidth="1"/>
    <col min="771" max="771" width="6.42578125" style="16" customWidth="1"/>
    <col min="772" max="772" width="8.140625" style="16" customWidth="1"/>
    <col min="773" max="773" width="20" style="16" bestFit="1" customWidth="1"/>
    <col min="774" max="1024" width="9.140625" style="16"/>
    <col min="1025" max="1025" width="9.28515625" style="16" customWidth="1"/>
    <col min="1026" max="1026" width="59.7109375" style="16" customWidth="1"/>
    <col min="1027" max="1027" width="6.42578125" style="16" customWidth="1"/>
    <col min="1028" max="1028" width="8.140625" style="16" customWidth="1"/>
    <col min="1029" max="1029" width="20" style="16" bestFit="1" customWidth="1"/>
    <col min="1030" max="1280" width="9.140625" style="16"/>
    <col min="1281" max="1281" width="9.28515625" style="16" customWidth="1"/>
    <col min="1282" max="1282" width="59.7109375" style="16" customWidth="1"/>
    <col min="1283" max="1283" width="6.42578125" style="16" customWidth="1"/>
    <col min="1284" max="1284" width="8.140625" style="16" customWidth="1"/>
    <col min="1285" max="1285" width="20" style="16" bestFit="1" customWidth="1"/>
    <col min="1286" max="1536" width="9.140625" style="16"/>
    <col min="1537" max="1537" width="9.28515625" style="16" customWidth="1"/>
    <col min="1538" max="1538" width="59.7109375" style="16" customWidth="1"/>
    <col min="1539" max="1539" width="6.42578125" style="16" customWidth="1"/>
    <col min="1540" max="1540" width="8.140625" style="16" customWidth="1"/>
    <col min="1541" max="1541" width="20" style="16" bestFit="1" customWidth="1"/>
    <col min="1542" max="1792" width="9.140625" style="16"/>
    <col min="1793" max="1793" width="9.28515625" style="16" customWidth="1"/>
    <col min="1794" max="1794" width="59.7109375" style="16" customWidth="1"/>
    <col min="1795" max="1795" width="6.42578125" style="16" customWidth="1"/>
    <col min="1796" max="1796" width="8.140625" style="16" customWidth="1"/>
    <col min="1797" max="1797" width="20" style="16" bestFit="1" customWidth="1"/>
    <col min="1798" max="2048" width="9.140625" style="16"/>
    <col min="2049" max="2049" width="9.28515625" style="16" customWidth="1"/>
    <col min="2050" max="2050" width="59.7109375" style="16" customWidth="1"/>
    <col min="2051" max="2051" width="6.42578125" style="16" customWidth="1"/>
    <col min="2052" max="2052" width="8.140625" style="16" customWidth="1"/>
    <col min="2053" max="2053" width="20" style="16" bestFit="1" customWidth="1"/>
    <col min="2054" max="2304" width="9.140625" style="16"/>
    <col min="2305" max="2305" width="9.28515625" style="16" customWidth="1"/>
    <col min="2306" max="2306" width="59.7109375" style="16" customWidth="1"/>
    <col min="2307" max="2307" width="6.42578125" style="16" customWidth="1"/>
    <col min="2308" max="2308" width="8.140625" style="16" customWidth="1"/>
    <col min="2309" max="2309" width="20" style="16" bestFit="1" customWidth="1"/>
    <col min="2310" max="2560" width="9.140625" style="16"/>
    <col min="2561" max="2561" width="9.28515625" style="16" customWidth="1"/>
    <col min="2562" max="2562" width="59.7109375" style="16" customWidth="1"/>
    <col min="2563" max="2563" width="6.42578125" style="16" customWidth="1"/>
    <col min="2564" max="2564" width="8.140625" style="16" customWidth="1"/>
    <col min="2565" max="2565" width="20" style="16" bestFit="1" customWidth="1"/>
    <col min="2566" max="2816" width="9.140625" style="16"/>
    <col min="2817" max="2817" width="9.28515625" style="16" customWidth="1"/>
    <col min="2818" max="2818" width="59.7109375" style="16" customWidth="1"/>
    <col min="2819" max="2819" width="6.42578125" style="16" customWidth="1"/>
    <col min="2820" max="2820" width="8.140625" style="16" customWidth="1"/>
    <col min="2821" max="2821" width="20" style="16" bestFit="1" customWidth="1"/>
    <col min="2822" max="3072" width="9.140625" style="16"/>
    <col min="3073" max="3073" width="9.28515625" style="16" customWidth="1"/>
    <col min="3074" max="3074" width="59.7109375" style="16" customWidth="1"/>
    <col min="3075" max="3075" width="6.42578125" style="16" customWidth="1"/>
    <col min="3076" max="3076" width="8.140625" style="16" customWidth="1"/>
    <col min="3077" max="3077" width="20" style="16" bestFit="1" customWidth="1"/>
    <col min="3078" max="3328" width="9.140625" style="16"/>
    <col min="3329" max="3329" width="9.28515625" style="16" customWidth="1"/>
    <col min="3330" max="3330" width="59.7109375" style="16" customWidth="1"/>
    <col min="3331" max="3331" width="6.42578125" style="16" customWidth="1"/>
    <col min="3332" max="3332" width="8.140625" style="16" customWidth="1"/>
    <col min="3333" max="3333" width="20" style="16" bestFit="1" customWidth="1"/>
    <col min="3334" max="3584" width="9.140625" style="16"/>
    <col min="3585" max="3585" width="9.28515625" style="16" customWidth="1"/>
    <col min="3586" max="3586" width="59.7109375" style="16" customWidth="1"/>
    <col min="3587" max="3587" width="6.42578125" style="16" customWidth="1"/>
    <col min="3588" max="3588" width="8.140625" style="16" customWidth="1"/>
    <col min="3589" max="3589" width="20" style="16" bestFit="1" customWidth="1"/>
    <col min="3590" max="3840" width="9.140625" style="16"/>
    <col min="3841" max="3841" width="9.28515625" style="16" customWidth="1"/>
    <col min="3842" max="3842" width="59.7109375" style="16" customWidth="1"/>
    <col min="3843" max="3843" width="6.42578125" style="16" customWidth="1"/>
    <col min="3844" max="3844" width="8.140625" style="16" customWidth="1"/>
    <col min="3845" max="3845" width="20" style="16" bestFit="1" customWidth="1"/>
    <col min="3846" max="4096" width="9.140625" style="16"/>
    <col min="4097" max="4097" width="9.28515625" style="16" customWidth="1"/>
    <col min="4098" max="4098" width="59.7109375" style="16" customWidth="1"/>
    <col min="4099" max="4099" width="6.42578125" style="16" customWidth="1"/>
    <col min="4100" max="4100" width="8.140625" style="16" customWidth="1"/>
    <col min="4101" max="4101" width="20" style="16" bestFit="1" customWidth="1"/>
    <col min="4102" max="4352" width="9.140625" style="16"/>
    <col min="4353" max="4353" width="9.28515625" style="16" customWidth="1"/>
    <col min="4354" max="4354" width="59.7109375" style="16" customWidth="1"/>
    <col min="4355" max="4355" width="6.42578125" style="16" customWidth="1"/>
    <col min="4356" max="4356" width="8.140625" style="16" customWidth="1"/>
    <col min="4357" max="4357" width="20" style="16" bestFit="1" customWidth="1"/>
    <col min="4358" max="4608" width="9.140625" style="16"/>
    <col min="4609" max="4609" width="9.28515625" style="16" customWidth="1"/>
    <col min="4610" max="4610" width="59.7109375" style="16" customWidth="1"/>
    <col min="4611" max="4611" width="6.42578125" style="16" customWidth="1"/>
    <col min="4612" max="4612" width="8.140625" style="16" customWidth="1"/>
    <col min="4613" max="4613" width="20" style="16" bestFit="1" customWidth="1"/>
    <col min="4614" max="4864" width="9.140625" style="16"/>
    <col min="4865" max="4865" width="9.28515625" style="16" customWidth="1"/>
    <col min="4866" max="4866" width="59.7109375" style="16" customWidth="1"/>
    <col min="4867" max="4867" width="6.42578125" style="16" customWidth="1"/>
    <col min="4868" max="4868" width="8.140625" style="16" customWidth="1"/>
    <col min="4869" max="4869" width="20" style="16" bestFit="1" customWidth="1"/>
    <col min="4870" max="5120" width="9.140625" style="16"/>
    <col min="5121" max="5121" width="9.28515625" style="16" customWidth="1"/>
    <col min="5122" max="5122" width="59.7109375" style="16" customWidth="1"/>
    <col min="5123" max="5123" width="6.42578125" style="16" customWidth="1"/>
    <col min="5124" max="5124" width="8.140625" style="16" customWidth="1"/>
    <col min="5125" max="5125" width="20" style="16" bestFit="1" customWidth="1"/>
    <col min="5126" max="5376" width="9.140625" style="16"/>
    <col min="5377" max="5377" width="9.28515625" style="16" customWidth="1"/>
    <col min="5378" max="5378" width="59.7109375" style="16" customWidth="1"/>
    <col min="5379" max="5379" width="6.42578125" style="16" customWidth="1"/>
    <col min="5380" max="5380" width="8.140625" style="16" customWidth="1"/>
    <col min="5381" max="5381" width="20" style="16" bestFit="1" customWidth="1"/>
    <col min="5382" max="5632" width="9.140625" style="16"/>
    <col min="5633" max="5633" width="9.28515625" style="16" customWidth="1"/>
    <col min="5634" max="5634" width="59.7109375" style="16" customWidth="1"/>
    <col min="5635" max="5635" width="6.42578125" style="16" customWidth="1"/>
    <col min="5636" max="5636" width="8.140625" style="16" customWidth="1"/>
    <col min="5637" max="5637" width="20" style="16" bestFit="1" customWidth="1"/>
    <col min="5638" max="5888" width="9.140625" style="16"/>
    <col min="5889" max="5889" width="9.28515625" style="16" customWidth="1"/>
    <col min="5890" max="5890" width="59.7109375" style="16" customWidth="1"/>
    <col min="5891" max="5891" width="6.42578125" style="16" customWidth="1"/>
    <col min="5892" max="5892" width="8.140625" style="16" customWidth="1"/>
    <col min="5893" max="5893" width="20" style="16" bestFit="1" customWidth="1"/>
    <col min="5894" max="6144" width="9.140625" style="16"/>
    <col min="6145" max="6145" width="9.28515625" style="16" customWidth="1"/>
    <col min="6146" max="6146" width="59.7109375" style="16" customWidth="1"/>
    <col min="6147" max="6147" width="6.42578125" style="16" customWidth="1"/>
    <col min="6148" max="6148" width="8.140625" style="16" customWidth="1"/>
    <col min="6149" max="6149" width="20" style="16" bestFit="1" customWidth="1"/>
    <col min="6150" max="6400" width="9.140625" style="16"/>
    <col min="6401" max="6401" width="9.28515625" style="16" customWidth="1"/>
    <col min="6402" max="6402" width="59.7109375" style="16" customWidth="1"/>
    <col min="6403" max="6403" width="6.42578125" style="16" customWidth="1"/>
    <col min="6404" max="6404" width="8.140625" style="16" customWidth="1"/>
    <col min="6405" max="6405" width="20" style="16" bestFit="1" customWidth="1"/>
    <col min="6406" max="6656" width="9.140625" style="16"/>
    <col min="6657" max="6657" width="9.28515625" style="16" customWidth="1"/>
    <col min="6658" max="6658" width="59.7109375" style="16" customWidth="1"/>
    <col min="6659" max="6659" width="6.42578125" style="16" customWidth="1"/>
    <col min="6660" max="6660" width="8.140625" style="16" customWidth="1"/>
    <col min="6661" max="6661" width="20" style="16" bestFit="1" customWidth="1"/>
    <col min="6662" max="6912" width="9.140625" style="16"/>
    <col min="6913" max="6913" width="9.28515625" style="16" customWidth="1"/>
    <col min="6914" max="6914" width="59.7109375" style="16" customWidth="1"/>
    <col min="6915" max="6915" width="6.42578125" style="16" customWidth="1"/>
    <col min="6916" max="6916" width="8.140625" style="16" customWidth="1"/>
    <col min="6917" max="6917" width="20" style="16" bestFit="1" customWidth="1"/>
    <col min="6918" max="7168" width="9.140625" style="16"/>
    <col min="7169" max="7169" width="9.28515625" style="16" customWidth="1"/>
    <col min="7170" max="7170" width="59.7109375" style="16" customWidth="1"/>
    <col min="7171" max="7171" width="6.42578125" style="16" customWidth="1"/>
    <col min="7172" max="7172" width="8.140625" style="16" customWidth="1"/>
    <col min="7173" max="7173" width="20" style="16" bestFit="1" customWidth="1"/>
    <col min="7174" max="7424" width="9.140625" style="16"/>
    <col min="7425" max="7425" width="9.28515625" style="16" customWidth="1"/>
    <col min="7426" max="7426" width="59.7109375" style="16" customWidth="1"/>
    <col min="7427" max="7427" width="6.42578125" style="16" customWidth="1"/>
    <col min="7428" max="7428" width="8.140625" style="16" customWidth="1"/>
    <col min="7429" max="7429" width="20" style="16" bestFit="1" customWidth="1"/>
    <col min="7430" max="7680" width="9.140625" style="16"/>
    <col min="7681" max="7681" width="9.28515625" style="16" customWidth="1"/>
    <col min="7682" max="7682" width="59.7109375" style="16" customWidth="1"/>
    <col min="7683" max="7683" width="6.42578125" style="16" customWidth="1"/>
    <col min="7684" max="7684" width="8.140625" style="16" customWidth="1"/>
    <col min="7685" max="7685" width="20" style="16" bestFit="1" customWidth="1"/>
    <col min="7686" max="7936" width="9.140625" style="16"/>
    <col min="7937" max="7937" width="9.28515625" style="16" customWidth="1"/>
    <col min="7938" max="7938" width="59.7109375" style="16" customWidth="1"/>
    <col min="7939" max="7939" width="6.42578125" style="16" customWidth="1"/>
    <col min="7940" max="7940" width="8.140625" style="16" customWidth="1"/>
    <col min="7941" max="7941" width="20" style="16" bestFit="1" customWidth="1"/>
    <col min="7942" max="8192" width="9.140625" style="16"/>
    <col min="8193" max="8193" width="9.28515625" style="16" customWidth="1"/>
    <col min="8194" max="8194" width="59.7109375" style="16" customWidth="1"/>
    <col min="8195" max="8195" width="6.42578125" style="16" customWidth="1"/>
    <col min="8196" max="8196" width="8.140625" style="16" customWidth="1"/>
    <col min="8197" max="8197" width="20" style="16" bestFit="1" customWidth="1"/>
    <col min="8198" max="8448" width="9.140625" style="16"/>
    <col min="8449" max="8449" width="9.28515625" style="16" customWidth="1"/>
    <col min="8450" max="8450" width="59.7109375" style="16" customWidth="1"/>
    <col min="8451" max="8451" width="6.42578125" style="16" customWidth="1"/>
    <col min="8452" max="8452" width="8.140625" style="16" customWidth="1"/>
    <col min="8453" max="8453" width="20" style="16" bestFit="1" customWidth="1"/>
    <col min="8454" max="8704" width="9.140625" style="16"/>
    <col min="8705" max="8705" width="9.28515625" style="16" customWidth="1"/>
    <col min="8706" max="8706" width="59.7109375" style="16" customWidth="1"/>
    <col min="8707" max="8707" width="6.42578125" style="16" customWidth="1"/>
    <col min="8708" max="8708" width="8.140625" style="16" customWidth="1"/>
    <col min="8709" max="8709" width="20" style="16" bestFit="1" customWidth="1"/>
    <col min="8710" max="8960" width="9.140625" style="16"/>
    <col min="8961" max="8961" width="9.28515625" style="16" customWidth="1"/>
    <col min="8962" max="8962" width="59.7109375" style="16" customWidth="1"/>
    <col min="8963" max="8963" width="6.42578125" style="16" customWidth="1"/>
    <col min="8964" max="8964" width="8.140625" style="16" customWidth="1"/>
    <col min="8965" max="8965" width="20" style="16" bestFit="1" customWidth="1"/>
    <col min="8966" max="9216" width="9.140625" style="16"/>
    <col min="9217" max="9217" width="9.28515625" style="16" customWidth="1"/>
    <col min="9218" max="9218" width="59.7109375" style="16" customWidth="1"/>
    <col min="9219" max="9219" width="6.42578125" style="16" customWidth="1"/>
    <col min="9220" max="9220" width="8.140625" style="16" customWidth="1"/>
    <col min="9221" max="9221" width="20" style="16" bestFit="1" customWidth="1"/>
    <col min="9222" max="9472" width="9.140625" style="16"/>
    <col min="9473" max="9473" width="9.28515625" style="16" customWidth="1"/>
    <col min="9474" max="9474" width="59.7109375" style="16" customWidth="1"/>
    <col min="9475" max="9475" width="6.42578125" style="16" customWidth="1"/>
    <col min="9476" max="9476" width="8.140625" style="16" customWidth="1"/>
    <col min="9477" max="9477" width="20" style="16" bestFit="1" customWidth="1"/>
    <col min="9478" max="9728" width="9.140625" style="16"/>
    <col min="9729" max="9729" width="9.28515625" style="16" customWidth="1"/>
    <col min="9730" max="9730" width="59.7109375" style="16" customWidth="1"/>
    <col min="9731" max="9731" width="6.42578125" style="16" customWidth="1"/>
    <col min="9732" max="9732" width="8.140625" style="16" customWidth="1"/>
    <col min="9733" max="9733" width="20" style="16" bestFit="1" customWidth="1"/>
    <col min="9734" max="9984" width="9.140625" style="16"/>
    <col min="9985" max="9985" width="9.28515625" style="16" customWidth="1"/>
    <col min="9986" max="9986" width="59.7109375" style="16" customWidth="1"/>
    <col min="9987" max="9987" width="6.42578125" style="16" customWidth="1"/>
    <col min="9988" max="9988" width="8.140625" style="16" customWidth="1"/>
    <col min="9989" max="9989" width="20" style="16" bestFit="1" customWidth="1"/>
    <col min="9990" max="10240" width="9.140625" style="16"/>
    <col min="10241" max="10241" width="9.28515625" style="16" customWidth="1"/>
    <col min="10242" max="10242" width="59.7109375" style="16" customWidth="1"/>
    <col min="10243" max="10243" width="6.42578125" style="16" customWidth="1"/>
    <col min="10244" max="10244" width="8.140625" style="16" customWidth="1"/>
    <col min="10245" max="10245" width="20" style="16" bestFit="1" customWidth="1"/>
    <col min="10246" max="10496" width="9.140625" style="16"/>
    <col min="10497" max="10497" width="9.28515625" style="16" customWidth="1"/>
    <col min="10498" max="10498" width="59.7109375" style="16" customWidth="1"/>
    <col min="10499" max="10499" width="6.42578125" style="16" customWidth="1"/>
    <col min="10500" max="10500" width="8.140625" style="16" customWidth="1"/>
    <col min="10501" max="10501" width="20" style="16" bestFit="1" customWidth="1"/>
    <col min="10502" max="10752" width="9.140625" style="16"/>
    <col min="10753" max="10753" width="9.28515625" style="16" customWidth="1"/>
    <col min="10754" max="10754" width="59.7109375" style="16" customWidth="1"/>
    <col min="10755" max="10755" width="6.42578125" style="16" customWidth="1"/>
    <col min="10756" max="10756" width="8.140625" style="16" customWidth="1"/>
    <col min="10757" max="10757" width="20" style="16" bestFit="1" customWidth="1"/>
    <col min="10758" max="11008" width="9.140625" style="16"/>
    <col min="11009" max="11009" width="9.28515625" style="16" customWidth="1"/>
    <col min="11010" max="11010" width="59.7109375" style="16" customWidth="1"/>
    <col min="11011" max="11011" width="6.42578125" style="16" customWidth="1"/>
    <col min="11012" max="11012" width="8.140625" style="16" customWidth="1"/>
    <col min="11013" max="11013" width="20" style="16" bestFit="1" customWidth="1"/>
    <col min="11014" max="11264" width="9.140625" style="16"/>
    <col min="11265" max="11265" width="9.28515625" style="16" customWidth="1"/>
    <col min="11266" max="11266" width="59.7109375" style="16" customWidth="1"/>
    <col min="11267" max="11267" width="6.42578125" style="16" customWidth="1"/>
    <col min="11268" max="11268" width="8.140625" style="16" customWidth="1"/>
    <col min="11269" max="11269" width="20" style="16" bestFit="1" customWidth="1"/>
    <col min="11270" max="11520" width="9.140625" style="16"/>
    <col min="11521" max="11521" width="9.28515625" style="16" customWidth="1"/>
    <col min="11522" max="11522" width="59.7109375" style="16" customWidth="1"/>
    <col min="11523" max="11523" width="6.42578125" style="16" customWidth="1"/>
    <col min="11524" max="11524" width="8.140625" style="16" customWidth="1"/>
    <col min="11525" max="11525" width="20" style="16" bestFit="1" customWidth="1"/>
    <col min="11526" max="11776" width="9.140625" style="16"/>
    <col min="11777" max="11777" width="9.28515625" style="16" customWidth="1"/>
    <col min="11778" max="11778" width="59.7109375" style="16" customWidth="1"/>
    <col min="11779" max="11779" width="6.42578125" style="16" customWidth="1"/>
    <col min="11780" max="11780" width="8.140625" style="16" customWidth="1"/>
    <col min="11781" max="11781" width="20" style="16" bestFit="1" customWidth="1"/>
    <col min="11782" max="12032" width="9.140625" style="16"/>
    <col min="12033" max="12033" width="9.28515625" style="16" customWidth="1"/>
    <col min="12034" max="12034" width="59.7109375" style="16" customWidth="1"/>
    <col min="12035" max="12035" width="6.42578125" style="16" customWidth="1"/>
    <col min="12036" max="12036" width="8.140625" style="16" customWidth="1"/>
    <col min="12037" max="12037" width="20" style="16" bestFit="1" customWidth="1"/>
    <col min="12038" max="12288" width="9.140625" style="16"/>
    <col min="12289" max="12289" width="9.28515625" style="16" customWidth="1"/>
    <col min="12290" max="12290" width="59.7109375" style="16" customWidth="1"/>
    <col min="12291" max="12291" width="6.42578125" style="16" customWidth="1"/>
    <col min="12292" max="12292" width="8.140625" style="16" customWidth="1"/>
    <col min="12293" max="12293" width="20" style="16" bestFit="1" customWidth="1"/>
    <col min="12294" max="12544" width="9.140625" style="16"/>
    <col min="12545" max="12545" width="9.28515625" style="16" customWidth="1"/>
    <col min="12546" max="12546" width="59.7109375" style="16" customWidth="1"/>
    <col min="12547" max="12547" width="6.42578125" style="16" customWidth="1"/>
    <col min="12548" max="12548" width="8.140625" style="16" customWidth="1"/>
    <col min="12549" max="12549" width="20" style="16" bestFit="1" customWidth="1"/>
    <col min="12550" max="12800" width="9.140625" style="16"/>
    <col min="12801" max="12801" width="9.28515625" style="16" customWidth="1"/>
    <col min="12802" max="12802" width="59.7109375" style="16" customWidth="1"/>
    <col min="12803" max="12803" width="6.42578125" style="16" customWidth="1"/>
    <col min="12804" max="12804" width="8.140625" style="16" customWidth="1"/>
    <col min="12805" max="12805" width="20" style="16" bestFit="1" customWidth="1"/>
    <col min="12806" max="13056" width="9.140625" style="16"/>
    <col min="13057" max="13057" width="9.28515625" style="16" customWidth="1"/>
    <col min="13058" max="13058" width="59.7109375" style="16" customWidth="1"/>
    <col min="13059" max="13059" width="6.42578125" style="16" customWidth="1"/>
    <col min="13060" max="13060" width="8.140625" style="16" customWidth="1"/>
    <col min="13061" max="13061" width="20" style="16" bestFit="1" customWidth="1"/>
    <col min="13062" max="13312" width="9.140625" style="16"/>
    <col min="13313" max="13313" width="9.28515625" style="16" customWidth="1"/>
    <col min="13314" max="13314" width="59.7109375" style="16" customWidth="1"/>
    <col min="13315" max="13315" width="6.42578125" style="16" customWidth="1"/>
    <col min="13316" max="13316" width="8.140625" style="16" customWidth="1"/>
    <col min="13317" max="13317" width="20" style="16" bestFit="1" customWidth="1"/>
    <col min="13318" max="13568" width="9.140625" style="16"/>
    <col min="13569" max="13569" width="9.28515625" style="16" customWidth="1"/>
    <col min="13570" max="13570" width="59.7109375" style="16" customWidth="1"/>
    <col min="13571" max="13571" width="6.42578125" style="16" customWidth="1"/>
    <col min="13572" max="13572" width="8.140625" style="16" customWidth="1"/>
    <col min="13573" max="13573" width="20" style="16" bestFit="1" customWidth="1"/>
    <col min="13574" max="13824" width="9.140625" style="16"/>
    <col min="13825" max="13825" width="9.28515625" style="16" customWidth="1"/>
    <col min="13826" max="13826" width="59.7109375" style="16" customWidth="1"/>
    <col min="13827" max="13827" width="6.42578125" style="16" customWidth="1"/>
    <col min="13828" max="13828" width="8.140625" style="16" customWidth="1"/>
    <col min="13829" max="13829" width="20" style="16" bestFit="1" customWidth="1"/>
    <col min="13830" max="14080" width="9.140625" style="16"/>
    <col min="14081" max="14081" width="9.28515625" style="16" customWidth="1"/>
    <col min="14082" max="14082" width="59.7109375" style="16" customWidth="1"/>
    <col min="14083" max="14083" width="6.42578125" style="16" customWidth="1"/>
    <col min="14084" max="14084" width="8.140625" style="16" customWidth="1"/>
    <col min="14085" max="14085" width="20" style="16" bestFit="1" customWidth="1"/>
    <col min="14086" max="14336" width="9.140625" style="16"/>
    <col min="14337" max="14337" width="9.28515625" style="16" customWidth="1"/>
    <col min="14338" max="14338" width="59.7109375" style="16" customWidth="1"/>
    <col min="14339" max="14339" width="6.42578125" style="16" customWidth="1"/>
    <col min="14340" max="14340" width="8.140625" style="16" customWidth="1"/>
    <col min="14341" max="14341" width="20" style="16" bestFit="1" customWidth="1"/>
    <col min="14342" max="14592" width="9.140625" style="16"/>
    <col min="14593" max="14593" width="9.28515625" style="16" customWidth="1"/>
    <col min="14594" max="14594" width="59.7109375" style="16" customWidth="1"/>
    <col min="14595" max="14595" width="6.42578125" style="16" customWidth="1"/>
    <col min="14596" max="14596" width="8.140625" style="16" customWidth="1"/>
    <col min="14597" max="14597" width="20" style="16" bestFit="1" customWidth="1"/>
    <col min="14598" max="14848" width="9.140625" style="16"/>
    <col min="14849" max="14849" width="9.28515625" style="16" customWidth="1"/>
    <col min="14850" max="14850" width="59.7109375" style="16" customWidth="1"/>
    <col min="14851" max="14851" width="6.42578125" style="16" customWidth="1"/>
    <col min="14852" max="14852" width="8.140625" style="16" customWidth="1"/>
    <col min="14853" max="14853" width="20" style="16" bestFit="1" customWidth="1"/>
    <col min="14854" max="15104" width="9.140625" style="16"/>
    <col min="15105" max="15105" width="9.28515625" style="16" customWidth="1"/>
    <col min="15106" max="15106" width="59.7109375" style="16" customWidth="1"/>
    <col min="15107" max="15107" width="6.42578125" style="16" customWidth="1"/>
    <col min="15108" max="15108" width="8.140625" style="16" customWidth="1"/>
    <col min="15109" max="15109" width="20" style="16" bestFit="1" customWidth="1"/>
    <col min="15110" max="15360" width="9.140625" style="16"/>
    <col min="15361" max="15361" width="9.28515625" style="16" customWidth="1"/>
    <col min="15362" max="15362" width="59.7109375" style="16" customWidth="1"/>
    <col min="15363" max="15363" width="6.42578125" style="16" customWidth="1"/>
    <col min="15364" max="15364" width="8.140625" style="16" customWidth="1"/>
    <col min="15365" max="15365" width="20" style="16" bestFit="1" customWidth="1"/>
    <col min="15366" max="15616" width="9.140625" style="16"/>
    <col min="15617" max="15617" width="9.28515625" style="16" customWidth="1"/>
    <col min="15618" max="15618" width="59.7109375" style="16" customWidth="1"/>
    <col min="15619" max="15619" width="6.42578125" style="16" customWidth="1"/>
    <col min="15620" max="15620" width="8.140625" style="16" customWidth="1"/>
    <col min="15621" max="15621" width="20" style="16" bestFit="1" customWidth="1"/>
    <col min="15622" max="15872" width="9.140625" style="16"/>
    <col min="15873" max="15873" width="9.28515625" style="16" customWidth="1"/>
    <col min="15874" max="15874" width="59.7109375" style="16" customWidth="1"/>
    <col min="15875" max="15875" width="6.42578125" style="16" customWidth="1"/>
    <col min="15876" max="15876" width="8.140625" style="16" customWidth="1"/>
    <col min="15877" max="15877" width="20" style="16" bestFit="1" customWidth="1"/>
    <col min="15878" max="16128" width="9.140625" style="16"/>
    <col min="16129" max="16129" width="9.28515625" style="16" customWidth="1"/>
    <col min="16130" max="16130" width="59.7109375" style="16" customWidth="1"/>
    <col min="16131" max="16131" width="6.42578125" style="16" customWidth="1"/>
    <col min="16132" max="16132" width="8.140625" style="16" customWidth="1"/>
    <col min="16133" max="16133" width="20" style="16" bestFit="1" customWidth="1"/>
    <col min="16134" max="16384" width="9.140625" style="16"/>
  </cols>
  <sheetData>
    <row r="1" spans="1:5" s="3" customFormat="1" ht="18">
      <c r="A1" s="1" t="s">
        <v>0</v>
      </c>
      <c r="B1" s="2"/>
      <c r="C1" s="2"/>
      <c r="D1" s="2"/>
      <c r="E1" s="2"/>
    </row>
    <row r="2" spans="1:5" s="3" customFormat="1" ht="11.25">
      <c r="A2" s="4" t="s">
        <v>1</v>
      </c>
      <c r="B2" s="18" t="s">
        <v>113</v>
      </c>
      <c r="C2" s="5"/>
      <c r="D2" s="4" t="s">
        <v>2</v>
      </c>
      <c r="E2" s="6" t="s">
        <v>108</v>
      </c>
    </row>
    <row r="3" spans="1:5" s="3" customFormat="1" ht="11.25">
      <c r="A3" s="4"/>
      <c r="B3" s="5"/>
      <c r="C3" s="5"/>
      <c r="D3" s="4" t="s">
        <v>3</v>
      </c>
      <c r="E3" s="6" t="s">
        <v>32</v>
      </c>
    </row>
    <row r="4" spans="1:5" s="3" customFormat="1">
      <c r="A4" s="2"/>
      <c r="B4" s="2"/>
      <c r="C4" s="2"/>
      <c r="D4" s="2"/>
      <c r="E4" s="2"/>
    </row>
    <row r="5" spans="1:5" s="3" customFormat="1" ht="11.25">
      <c r="A5" s="7" t="s">
        <v>4</v>
      </c>
      <c r="B5" s="8" t="s">
        <v>5</v>
      </c>
      <c r="C5" s="9"/>
      <c r="D5" s="10"/>
      <c r="E5" s="7" t="s">
        <v>6</v>
      </c>
    </row>
    <row r="6" spans="1:5" s="14" customFormat="1" ht="12.75">
      <c r="A6" s="11"/>
      <c r="B6" s="11"/>
      <c r="C6" s="11"/>
      <c r="D6" s="12"/>
      <c r="E6" s="13"/>
    </row>
    <row r="7" spans="1:5" s="15" customFormat="1" ht="11.25">
      <c r="A7" s="22" t="s">
        <v>7</v>
      </c>
      <c r="B7" s="22" t="s">
        <v>8</v>
      </c>
      <c r="C7" s="22"/>
      <c r="D7" s="23"/>
      <c r="E7" s="32">
        <f>SUBTOTAL(9,E8:E11)</f>
        <v>0</v>
      </c>
    </row>
    <row r="8" spans="1:5" s="17" customFormat="1" ht="11.25">
      <c r="A8" s="29" t="s">
        <v>109</v>
      </c>
      <c r="B8" s="29" t="s">
        <v>110</v>
      </c>
      <c r="C8" s="30"/>
      <c r="D8" s="31"/>
      <c r="E8" s="33">
        <f>SUBTOTAL(9,E9:E10)</f>
        <v>0</v>
      </c>
    </row>
    <row r="9" spans="1:5" s="17" customFormat="1" ht="11.25">
      <c r="A9" s="19" t="s">
        <v>33</v>
      </c>
      <c r="B9" s="19" t="s">
        <v>34</v>
      </c>
      <c r="C9" s="20"/>
      <c r="D9" s="21"/>
      <c r="E9" s="21">
        <f>'01.Strojní část'!K8</f>
        <v>0</v>
      </c>
    </row>
    <row r="10" spans="1:5" s="17" customFormat="1" ht="11.25">
      <c r="A10" s="19" t="s">
        <v>35</v>
      </c>
      <c r="B10" s="19" t="s">
        <v>36</v>
      </c>
      <c r="C10" s="20"/>
      <c r="D10" s="21"/>
      <c r="E10" s="21">
        <f>'02.Elektročást-rekapitulace'!C24</f>
        <v>0</v>
      </c>
    </row>
    <row r="11" spans="1:5" s="17" customFormat="1" ht="11.25">
      <c r="A11" s="19" t="s">
        <v>112</v>
      </c>
      <c r="B11" s="19" t="s">
        <v>111</v>
      </c>
      <c r="C11" s="20"/>
      <c r="D11" s="21"/>
      <c r="E11" s="21">
        <f>'03.Stavební část'!I55</f>
        <v>0</v>
      </c>
    </row>
    <row r="12" spans="1:5" s="3" customFormat="1" ht="11.25">
      <c r="A12" s="20"/>
      <c r="B12" s="20"/>
      <c r="C12" s="20"/>
      <c r="D12" s="21"/>
      <c r="E12" s="21"/>
    </row>
    <row r="13" spans="1:5" ht="11.25">
      <c r="A13" s="25"/>
      <c r="B13" s="24" t="s">
        <v>9</v>
      </c>
      <c r="C13" s="24"/>
      <c r="D13" s="25"/>
      <c r="E13" s="34">
        <f>SUBTOTAL(9,E7:E12)</f>
        <v>0</v>
      </c>
    </row>
    <row r="14" spans="1:5">
      <c r="A14" s="26"/>
      <c r="B14" s="26"/>
      <c r="C14" s="26"/>
      <c r="D14" s="26"/>
      <c r="E14" s="26"/>
    </row>
    <row r="15" spans="1:5" s="15" customFormat="1" ht="11.25">
      <c r="A15" s="22" t="s">
        <v>10</v>
      </c>
      <c r="B15" s="22" t="s">
        <v>370</v>
      </c>
      <c r="C15" s="22"/>
      <c r="D15" s="23"/>
      <c r="E15" s="32">
        <f>SUBTOTAL(9,E16:E25)</f>
        <v>0</v>
      </c>
    </row>
    <row r="16" spans="1:5">
      <c r="A16" s="26" t="s">
        <v>12</v>
      </c>
      <c r="B16" s="26" t="s">
        <v>13</v>
      </c>
      <c r="C16" s="27" t="s">
        <v>14</v>
      </c>
      <c r="D16" s="27"/>
      <c r="E16" s="35">
        <f>ROUND(E$11*D16%,0)</f>
        <v>0</v>
      </c>
    </row>
    <row r="17" spans="1:5">
      <c r="A17" s="26" t="s">
        <v>15</v>
      </c>
      <c r="B17" s="26" t="s">
        <v>16</v>
      </c>
      <c r="C17" s="27" t="s">
        <v>14</v>
      </c>
      <c r="D17" s="27"/>
      <c r="E17" s="35">
        <f t="shared" ref="E17:E25" si="0">ROUND(E$11*D17%,0)</f>
        <v>0</v>
      </c>
    </row>
    <row r="18" spans="1:5">
      <c r="A18" s="26" t="s">
        <v>17</v>
      </c>
      <c r="B18" s="26" t="s">
        <v>18</v>
      </c>
      <c r="C18" s="27" t="s">
        <v>14</v>
      </c>
      <c r="D18" s="27"/>
      <c r="E18" s="35">
        <f t="shared" si="0"/>
        <v>0</v>
      </c>
    </row>
    <row r="19" spans="1:5">
      <c r="A19" s="26" t="s">
        <v>19</v>
      </c>
      <c r="B19" s="26" t="s">
        <v>22</v>
      </c>
      <c r="C19" s="27" t="s">
        <v>14</v>
      </c>
      <c r="D19" s="27"/>
      <c r="E19" s="35">
        <f t="shared" si="0"/>
        <v>0</v>
      </c>
    </row>
    <row r="20" spans="1:5">
      <c r="A20" s="26" t="s">
        <v>20</v>
      </c>
      <c r="B20" s="26" t="s">
        <v>85</v>
      </c>
      <c r="C20" s="27" t="s">
        <v>14</v>
      </c>
      <c r="D20" s="27"/>
      <c r="E20" s="35">
        <f t="shared" si="0"/>
        <v>0</v>
      </c>
    </row>
    <row r="21" spans="1:5">
      <c r="A21" s="26" t="s">
        <v>21</v>
      </c>
      <c r="B21" s="26" t="s">
        <v>24</v>
      </c>
      <c r="C21" s="27" t="s">
        <v>14</v>
      </c>
      <c r="D21" s="27"/>
      <c r="E21" s="35">
        <f t="shared" si="0"/>
        <v>0</v>
      </c>
    </row>
    <row r="22" spans="1:5">
      <c r="A22" s="26" t="s">
        <v>23</v>
      </c>
      <c r="B22" s="26" t="s">
        <v>114</v>
      </c>
      <c r="C22" s="27" t="s">
        <v>14</v>
      </c>
      <c r="D22" s="27"/>
      <c r="E22" s="35">
        <f t="shared" si="0"/>
        <v>0</v>
      </c>
    </row>
    <row r="23" spans="1:5">
      <c r="A23" s="26" t="s">
        <v>25</v>
      </c>
      <c r="B23" s="26" t="s">
        <v>28</v>
      </c>
      <c r="C23" s="27" t="s">
        <v>14</v>
      </c>
      <c r="D23" s="27"/>
      <c r="E23" s="35">
        <f t="shared" si="0"/>
        <v>0</v>
      </c>
    </row>
    <row r="24" spans="1:5">
      <c r="A24" s="26" t="s">
        <v>26</v>
      </c>
      <c r="B24" s="26" t="s">
        <v>29</v>
      </c>
      <c r="C24" s="27" t="s">
        <v>14</v>
      </c>
      <c r="D24" s="27"/>
      <c r="E24" s="35">
        <f t="shared" si="0"/>
        <v>0</v>
      </c>
    </row>
    <row r="25" spans="1:5">
      <c r="A25" s="26" t="s">
        <v>27</v>
      </c>
      <c r="B25" s="26" t="s">
        <v>30</v>
      </c>
      <c r="C25" s="27" t="s">
        <v>14</v>
      </c>
      <c r="D25" s="27"/>
      <c r="E25" s="35">
        <f t="shared" si="0"/>
        <v>0</v>
      </c>
    </row>
    <row r="26" spans="1:5">
      <c r="A26" s="26"/>
      <c r="B26" s="26"/>
      <c r="C26" s="26"/>
      <c r="D26" s="26"/>
      <c r="E26" s="26"/>
    </row>
    <row r="27" spans="1:5" ht="12.75">
      <c r="A27" s="26"/>
      <c r="B27" s="28" t="s">
        <v>31</v>
      </c>
      <c r="C27" s="26"/>
      <c r="D27" s="26"/>
      <c r="E27" s="36">
        <f>SUBTOTAL(9,E7:E25)</f>
        <v>0</v>
      </c>
    </row>
    <row r="28" spans="1:5">
      <c r="A28" s="26"/>
      <c r="B28" s="26"/>
      <c r="C28" s="26"/>
      <c r="D28" s="26"/>
      <c r="E28" s="26"/>
    </row>
    <row r="29" spans="1:5">
      <c r="A29" s="26"/>
      <c r="B29" s="26"/>
      <c r="C29" s="26"/>
      <c r="D29" s="26"/>
      <c r="E29" s="26"/>
    </row>
  </sheetData>
  <printOptions horizontalCentered="1"/>
  <pageMargins left="0.39370078740157483" right="0.39370078740157483" top="0.78740157480314965" bottom="0.78740157480314965" header="0" footer="0"/>
  <pageSetup paperSize="256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showZeros="0" view="pageBreakPreview" zoomScale="120" zoomScaleNormal="100" zoomScaleSheetLayoutView="120" workbookViewId="0">
      <pane xSplit="5" ySplit="7" topLeftCell="J8" activePane="bottomRight" state="frozen"/>
      <selection pane="topRight" activeCell="F1" sqref="F1"/>
      <selection pane="bottomLeft" activeCell="A8" sqref="A8"/>
      <selection pane="bottomRight" activeCell="C84" sqref="C84"/>
    </sheetView>
  </sheetViews>
  <sheetFormatPr defaultColWidth="9" defaultRowHeight="10.5"/>
  <cols>
    <col min="1" max="1" width="3.28515625" style="298" customWidth="1"/>
    <col min="2" max="2" width="8" style="299" customWidth="1"/>
    <col min="3" max="3" width="60.7109375" style="299" customWidth="1"/>
    <col min="4" max="4" width="4.28515625" style="300" customWidth="1"/>
    <col min="5" max="5" width="6.85546875" style="301" customWidth="1"/>
    <col min="6" max="11" width="11" style="302" customWidth="1"/>
    <col min="12" max="12" width="8.140625" style="303" customWidth="1"/>
    <col min="13" max="13" width="11" style="301" customWidth="1"/>
    <col min="14" max="14" width="5.85546875" style="16" customWidth="1"/>
    <col min="15" max="256" width="9" style="16"/>
    <col min="257" max="257" width="3.28515625" style="16" customWidth="1"/>
    <col min="258" max="258" width="8" style="16" customWidth="1"/>
    <col min="259" max="259" width="60.7109375" style="16" customWidth="1"/>
    <col min="260" max="260" width="4.28515625" style="16" customWidth="1"/>
    <col min="261" max="261" width="6.85546875" style="16" customWidth="1"/>
    <col min="262" max="267" width="11" style="16" customWidth="1"/>
    <col min="268" max="268" width="8.140625" style="16" customWidth="1"/>
    <col min="269" max="269" width="11" style="16" customWidth="1"/>
    <col min="270" max="270" width="5.85546875" style="16" customWidth="1"/>
    <col min="271" max="512" width="9" style="16"/>
    <col min="513" max="513" width="3.28515625" style="16" customWidth="1"/>
    <col min="514" max="514" width="8" style="16" customWidth="1"/>
    <col min="515" max="515" width="60.7109375" style="16" customWidth="1"/>
    <col min="516" max="516" width="4.28515625" style="16" customWidth="1"/>
    <col min="517" max="517" width="6.85546875" style="16" customWidth="1"/>
    <col min="518" max="523" width="11" style="16" customWidth="1"/>
    <col min="524" max="524" width="8.140625" style="16" customWidth="1"/>
    <col min="525" max="525" width="11" style="16" customWidth="1"/>
    <col min="526" max="526" width="5.85546875" style="16" customWidth="1"/>
    <col min="527" max="768" width="9" style="16"/>
    <col min="769" max="769" width="3.28515625" style="16" customWidth="1"/>
    <col min="770" max="770" width="8" style="16" customWidth="1"/>
    <col min="771" max="771" width="60.7109375" style="16" customWidth="1"/>
    <col min="772" max="772" width="4.28515625" style="16" customWidth="1"/>
    <col min="773" max="773" width="6.85546875" style="16" customWidth="1"/>
    <col min="774" max="779" width="11" style="16" customWidth="1"/>
    <col min="780" max="780" width="8.140625" style="16" customWidth="1"/>
    <col min="781" max="781" width="11" style="16" customWidth="1"/>
    <col min="782" max="782" width="5.85546875" style="16" customWidth="1"/>
    <col min="783" max="1024" width="9" style="16"/>
    <col min="1025" max="1025" width="3.28515625" style="16" customWidth="1"/>
    <col min="1026" max="1026" width="8" style="16" customWidth="1"/>
    <col min="1027" max="1027" width="60.7109375" style="16" customWidth="1"/>
    <col min="1028" max="1028" width="4.28515625" style="16" customWidth="1"/>
    <col min="1029" max="1029" width="6.85546875" style="16" customWidth="1"/>
    <col min="1030" max="1035" width="11" style="16" customWidth="1"/>
    <col min="1036" max="1036" width="8.140625" style="16" customWidth="1"/>
    <col min="1037" max="1037" width="11" style="16" customWidth="1"/>
    <col min="1038" max="1038" width="5.85546875" style="16" customWidth="1"/>
    <col min="1039" max="1280" width="9" style="16"/>
    <col min="1281" max="1281" width="3.28515625" style="16" customWidth="1"/>
    <col min="1282" max="1282" width="8" style="16" customWidth="1"/>
    <col min="1283" max="1283" width="60.7109375" style="16" customWidth="1"/>
    <col min="1284" max="1284" width="4.28515625" style="16" customWidth="1"/>
    <col min="1285" max="1285" width="6.85546875" style="16" customWidth="1"/>
    <col min="1286" max="1291" width="11" style="16" customWidth="1"/>
    <col min="1292" max="1292" width="8.140625" style="16" customWidth="1"/>
    <col min="1293" max="1293" width="11" style="16" customWidth="1"/>
    <col min="1294" max="1294" width="5.85546875" style="16" customWidth="1"/>
    <col min="1295" max="1536" width="9" style="16"/>
    <col min="1537" max="1537" width="3.28515625" style="16" customWidth="1"/>
    <col min="1538" max="1538" width="8" style="16" customWidth="1"/>
    <col min="1539" max="1539" width="60.7109375" style="16" customWidth="1"/>
    <col min="1540" max="1540" width="4.28515625" style="16" customWidth="1"/>
    <col min="1541" max="1541" width="6.85546875" style="16" customWidth="1"/>
    <col min="1542" max="1547" width="11" style="16" customWidth="1"/>
    <col min="1548" max="1548" width="8.140625" style="16" customWidth="1"/>
    <col min="1549" max="1549" width="11" style="16" customWidth="1"/>
    <col min="1550" max="1550" width="5.85546875" style="16" customWidth="1"/>
    <col min="1551" max="1792" width="9" style="16"/>
    <col min="1793" max="1793" width="3.28515625" style="16" customWidth="1"/>
    <col min="1794" max="1794" width="8" style="16" customWidth="1"/>
    <col min="1795" max="1795" width="60.7109375" style="16" customWidth="1"/>
    <col min="1796" max="1796" width="4.28515625" style="16" customWidth="1"/>
    <col min="1797" max="1797" width="6.85546875" style="16" customWidth="1"/>
    <col min="1798" max="1803" width="11" style="16" customWidth="1"/>
    <col min="1804" max="1804" width="8.140625" style="16" customWidth="1"/>
    <col min="1805" max="1805" width="11" style="16" customWidth="1"/>
    <col min="1806" max="1806" width="5.85546875" style="16" customWidth="1"/>
    <col min="1807" max="2048" width="9" style="16"/>
    <col min="2049" max="2049" width="3.28515625" style="16" customWidth="1"/>
    <col min="2050" max="2050" width="8" style="16" customWidth="1"/>
    <col min="2051" max="2051" width="60.7109375" style="16" customWidth="1"/>
    <col min="2052" max="2052" width="4.28515625" style="16" customWidth="1"/>
    <col min="2053" max="2053" width="6.85546875" style="16" customWidth="1"/>
    <col min="2054" max="2059" width="11" style="16" customWidth="1"/>
    <col min="2060" max="2060" width="8.140625" style="16" customWidth="1"/>
    <col min="2061" max="2061" width="11" style="16" customWidth="1"/>
    <col min="2062" max="2062" width="5.85546875" style="16" customWidth="1"/>
    <col min="2063" max="2304" width="9" style="16"/>
    <col min="2305" max="2305" width="3.28515625" style="16" customWidth="1"/>
    <col min="2306" max="2306" width="8" style="16" customWidth="1"/>
    <col min="2307" max="2307" width="60.7109375" style="16" customWidth="1"/>
    <col min="2308" max="2308" width="4.28515625" style="16" customWidth="1"/>
    <col min="2309" max="2309" width="6.85546875" style="16" customWidth="1"/>
    <col min="2310" max="2315" width="11" style="16" customWidth="1"/>
    <col min="2316" max="2316" width="8.140625" style="16" customWidth="1"/>
    <col min="2317" max="2317" width="11" style="16" customWidth="1"/>
    <col min="2318" max="2318" width="5.85546875" style="16" customWidth="1"/>
    <col min="2319" max="2560" width="9" style="16"/>
    <col min="2561" max="2561" width="3.28515625" style="16" customWidth="1"/>
    <col min="2562" max="2562" width="8" style="16" customWidth="1"/>
    <col min="2563" max="2563" width="60.7109375" style="16" customWidth="1"/>
    <col min="2564" max="2564" width="4.28515625" style="16" customWidth="1"/>
    <col min="2565" max="2565" width="6.85546875" style="16" customWidth="1"/>
    <col min="2566" max="2571" width="11" style="16" customWidth="1"/>
    <col min="2572" max="2572" width="8.140625" style="16" customWidth="1"/>
    <col min="2573" max="2573" width="11" style="16" customWidth="1"/>
    <col min="2574" max="2574" width="5.85546875" style="16" customWidth="1"/>
    <col min="2575" max="2816" width="9" style="16"/>
    <col min="2817" max="2817" width="3.28515625" style="16" customWidth="1"/>
    <col min="2818" max="2818" width="8" style="16" customWidth="1"/>
    <col min="2819" max="2819" width="60.7109375" style="16" customWidth="1"/>
    <col min="2820" max="2820" width="4.28515625" style="16" customWidth="1"/>
    <col min="2821" max="2821" width="6.85546875" style="16" customWidth="1"/>
    <col min="2822" max="2827" width="11" style="16" customWidth="1"/>
    <col min="2828" max="2828" width="8.140625" style="16" customWidth="1"/>
    <col min="2829" max="2829" width="11" style="16" customWidth="1"/>
    <col min="2830" max="2830" width="5.85546875" style="16" customWidth="1"/>
    <col min="2831" max="3072" width="9" style="16"/>
    <col min="3073" max="3073" width="3.28515625" style="16" customWidth="1"/>
    <col min="3074" max="3074" width="8" style="16" customWidth="1"/>
    <col min="3075" max="3075" width="60.7109375" style="16" customWidth="1"/>
    <col min="3076" max="3076" width="4.28515625" style="16" customWidth="1"/>
    <col min="3077" max="3077" width="6.85546875" style="16" customWidth="1"/>
    <col min="3078" max="3083" width="11" style="16" customWidth="1"/>
    <col min="3084" max="3084" width="8.140625" style="16" customWidth="1"/>
    <col min="3085" max="3085" width="11" style="16" customWidth="1"/>
    <col min="3086" max="3086" width="5.85546875" style="16" customWidth="1"/>
    <col min="3087" max="3328" width="9" style="16"/>
    <col min="3329" max="3329" width="3.28515625" style="16" customWidth="1"/>
    <col min="3330" max="3330" width="8" style="16" customWidth="1"/>
    <col min="3331" max="3331" width="60.7109375" style="16" customWidth="1"/>
    <col min="3332" max="3332" width="4.28515625" style="16" customWidth="1"/>
    <col min="3333" max="3333" width="6.85546875" style="16" customWidth="1"/>
    <col min="3334" max="3339" width="11" style="16" customWidth="1"/>
    <col min="3340" max="3340" width="8.140625" style="16" customWidth="1"/>
    <col min="3341" max="3341" width="11" style="16" customWidth="1"/>
    <col min="3342" max="3342" width="5.85546875" style="16" customWidth="1"/>
    <col min="3343" max="3584" width="9" style="16"/>
    <col min="3585" max="3585" width="3.28515625" style="16" customWidth="1"/>
    <col min="3586" max="3586" width="8" style="16" customWidth="1"/>
    <col min="3587" max="3587" width="60.7109375" style="16" customWidth="1"/>
    <col min="3588" max="3588" width="4.28515625" style="16" customWidth="1"/>
    <col min="3589" max="3589" width="6.85546875" style="16" customWidth="1"/>
    <col min="3590" max="3595" width="11" style="16" customWidth="1"/>
    <col min="3596" max="3596" width="8.140625" style="16" customWidth="1"/>
    <col min="3597" max="3597" width="11" style="16" customWidth="1"/>
    <col min="3598" max="3598" width="5.85546875" style="16" customWidth="1"/>
    <col min="3599" max="3840" width="9" style="16"/>
    <col min="3841" max="3841" width="3.28515625" style="16" customWidth="1"/>
    <col min="3842" max="3842" width="8" style="16" customWidth="1"/>
    <col min="3843" max="3843" width="60.7109375" style="16" customWidth="1"/>
    <col min="3844" max="3844" width="4.28515625" style="16" customWidth="1"/>
    <col min="3845" max="3845" width="6.85546875" style="16" customWidth="1"/>
    <col min="3846" max="3851" width="11" style="16" customWidth="1"/>
    <col min="3852" max="3852" width="8.140625" style="16" customWidth="1"/>
    <col min="3853" max="3853" width="11" style="16" customWidth="1"/>
    <col min="3854" max="3854" width="5.85546875" style="16" customWidth="1"/>
    <col min="3855" max="4096" width="9" style="16"/>
    <col min="4097" max="4097" width="3.28515625" style="16" customWidth="1"/>
    <col min="4098" max="4098" width="8" style="16" customWidth="1"/>
    <col min="4099" max="4099" width="60.7109375" style="16" customWidth="1"/>
    <col min="4100" max="4100" width="4.28515625" style="16" customWidth="1"/>
    <col min="4101" max="4101" width="6.85546875" style="16" customWidth="1"/>
    <col min="4102" max="4107" width="11" style="16" customWidth="1"/>
    <col min="4108" max="4108" width="8.140625" style="16" customWidth="1"/>
    <col min="4109" max="4109" width="11" style="16" customWidth="1"/>
    <col min="4110" max="4110" width="5.85546875" style="16" customWidth="1"/>
    <col min="4111" max="4352" width="9" style="16"/>
    <col min="4353" max="4353" width="3.28515625" style="16" customWidth="1"/>
    <col min="4354" max="4354" width="8" style="16" customWidth="1"/>
    <col min="4355" max="4355" width="60.7109375" style="16" customWidth="1"/>
    <col min="4356" max="4356" width="4.28515625" style="16" customWidth="1"/>
    <col min="4357" max="4357" width="6.85546875" style="16" customWidth="1"/>
    <col min="4358" max="4363" width="11" style="16" customWidth="1"/>
    <col min="4364" max="4364" width="8.140625" style="16" customWidth="1"/>
    <col min="4365" max="4365" width="11" style="16" customWidth="1"/>
    <col min="4366" max="4366" width="5.85546875" style="16" customWidth="1"/>
    <col min="4367" max="4608" width="9" style="16"/>
    <col min="4609" max="4609" width="3.28515625" style="16" customWidth="1"/>
    <col min="4610" max="4610" width="8" style="16" customWidth="1"/>
    <col min="4611" max="4611" width="60.7109375" style="16" customWidth="1"/>
    <col min="4612" max="4612" width="4.28515625" style="16" customWidth="1"/>
    <col min="4613" max="4613" width="6.85546875" style="16" customWidth="1"/>
    <col min="4614" max="4619" width="11" style="16" customWidth="1"/>
    <col min="4620" max="4620" width="8.140625" style="16" customWidth="1"/>
    <col min="4621" max="4621" width="11" style="16" customWidth="1"/>
    <col min="4622" max="4622" width="5.85546875" style="16" customWidth="1"/>
    <col min="4623" max="4864" width="9" style="16"/>
    <col min="4865" max="4865" width="3.28515625" style="16" customWidth="1"/>
    <col min="4866" max="4866" width="8" style="16" customWidth="1"/>
    <col min="4867" max="4867" width="60.7109375" style="16" customWidth="1"/>
    <col min="4868" max="4868" width="4.28515625" style="16" customWidth="1"/>
    <col min="4869" max="4869" width="6.85546875" style="16" customWidth="1"/>
    <col min="4870" max="4875" width="11" style="16" customWidth="1"/>
    <col min="4876" max="4876" width="8.140625" style="16" customWidth="1"/>
    <col min="4877" max="4877" width="11" style="16" customWidth="1"/>
    <col min="4878" max="4878" width="5.85546875" style="16" customWidth="1"/>
    <col min="4879" max="5120" width="9" style="16"/>
    <col min="5121" max="5121" width="3.28515625" style="16" customWidth="1"/>
    <col min="5122" max="5122" width="8" style="16" customWidth="1"/>
    <col min="5123" max="5123" width="60.7109375" style="16" customWidth="1"/>
    <col min="5124" max="5124" width="4.28515625" style="16" customWidth="1"/>
    <col min="5125" max="5125" width="6.85546875" style="16" customWidth="1"/>
    <col min="5126" max="5131" width="11" style="16" customWidth="1"/>
    <col min="5132" max="5132" width="8.140625" style="16" customWidth="1"/>
    <col min="5133" max="5133" width="11" style="16" customWidth="1"/>
    <col min="5134" max="5134" width="5.85546875" style="16" customWidth="1"/>
    <col min="5135" max="5376" width="9" style="16"/>
    <col min="5377" max="5377" width="3.28515625" style="16" customWidth="1"/>
    <col min="5378" max="5378" width="8" style="16" customWidth="1"/>
    <col min="5379" max="5379" width="60.7109375" style="16" customWidth="1"/>
    <col min="5380" max="5380" width="4.28515625" style="16" customWidth="1"/>
    <col min="5381" max="5381" width="6.85546875" style="16" customWidth="1"/>
    <col min="5382" max="5387" width="11" style="16" customWidth="1"/>
    <col min="5388" max="5388" width="8.140625" style="16" customWidth="1"/>
    <col min="5389" max="5389" width="11" style="16" customWidth="1"/>
    <col min="5390" max="5390" width="5.85546875" style="16" customWidth="1"/>
    <col min="5391" max="5632" width="9" style="16"/>
    <col min="5633" max="5633" width="3.28515625" style="16" customWidth="1"/>
    <col min="5634" max="5634" width="8" style="16" customWidth="1"/>
    <col min="5635" max="5635" width="60.7109375" style="16" customWidth="1"/>
    <col min="5636" max="5636" width="4.28515625" style="16" customWidth="1"/>
    <col min="5637" max="5637" width="6.85546875" style="16" customWidth="1"/>
    <col min="5638" max="5643" width="11" style="16" customWidth="1"/>
    <col min="5644" max="5644" width="8.140625" style="16" customWidth="1"/>
    <col min="5645" max="5645" width="11" style="16" customWidth="1"/>
    <col min="5646" max="5646" width="5.85546875" style="16" customWidth="1"/>
    <col min="5647" max="5888" width="9" style="16"/>
    <col min="5889" max="5889" width="3.28515625" style="16" customWidth="1"/>
    <col min="5890" max="5890" width="8" style="16" customWidth="1"/>
    <col min="5891" max="5891" width="60.7109375" style="16" customWidth="1"/>
    <col min="5892" max="5892" width="4.28515625" style="16" customWidth="1"/>
    <col min="5893" max="5893" width="6.85546875" style="16" customWidth="1"/>
    <col min="5894" max="5899" width="11" style="16" customWidth="1"/>
    <col min="5900" max="5900" width="8.140625" style="16" customWidth="1"/>
    <col min="5901" max="5901" width="11" style="16" customWidth="1"/>
    <col min="5902" max="5902" width="5.85546875" style="16" customWidth="1"/>
    <col min="5903" max="6144" width="9" style="16"/>
    <col min="6145" max="6145" width="3.28515625" style="16" customWidth="1"/>
    <col min="6146" max="6146" width="8" style="16" customWidth="1"/>
    <col min="6147" max="6147" width="60.7109375" style="16" customWidth="1"/>
    <col min="6148" max="6148" width="4.28515625" style="16" customWidth="1"/>
    <col min="6149" max="6149" width="6.85546875" style="16" customWidth="1"/>
    <col min="6150" max="6155" width="11" style="16" customWidth="1"/>
    <col min="6156" max="6156" width="8.140625" style="16" customWidth="1"/>
    <col min="6157" max="6157" width="11" style="16" customWidth="1"/>
    <col min="6158" max="6158" width="5.85546875" style="16" customWidth="1"/>
    <col min="6159" max="6400" width="9" style="16"/>
    <col min="6401" max="6401" width="3.28515625" style="16" customWidth="1"/>
    <col min="6402" max="6402" width="8" style="16" customWidth="1"/>
    <col min="6403" max="6403" width="60.7109375" style="16" customWidth="1"/>
    <col min="6404" max="6404" width="4.28515625" style="16" customWidth="1"/>
    <col min="6405" max="6405" width="6.85546875" style="16" customWidth="1"/>
    <col min="6406" max="6411" width="11" style="16" customWidth="1"/>
    <col min="6412" max="6412" width="8.140625" style="16" customWidth="1"/>
    <col min="6413" max="6413" width="11" style="16" customWidth="1"/>
    <col min="6414" max="6414" width="5.85546875" style="16" customWidth="1"/>
    <col min="6415" max="6656" width="9" style="16"/>
    <col min="6657" max="6657" width="3.28515625" style="16" customWidth="1"/>
    <col min="6658" max="6658" width="8" style="16" customWidth="1"/>
    <col min="6659" max="6659" width="60.7109375" style="16" customWidth="1"/>
    <col min="6660" max="6660" width="4.28515625" style="16" customWidth="1"/>
    <col min="6661" max="6661" width="6.85546875" style="16" customWidth="1"/>
    <col min="6662" max="6667" width="11" style="16" customWidth="1"/>
    <col min="6668" max="6668" width="8.140625" style="16" customWidth="1"/>
    <col min="6669" max="6669" width="11" style="16" customWidth="1"/>
    <col min="6670" max="6670" width="5.85546875" style="16" customWidth="1"/>
    <col min="6671" max="6912" width="9" style="16"/>
    <col min="6913" max="6913" width="3.28515625" style="16" customWidth="1"/>
    <col min="6914" max="6914" width="8" style="16" customWidth="1"/>
    <col min="6915" max="6915" width="60.7109375" style="16" customWidth="1"/>
    <col min="6916" max="6916" width="4.28515625" style="16" customWidth="1"/>
    <col min="6917" max="6917" width="6.85546875" style="16" customWidth="1"/>
    <col min="6918" max="6923" width="11" style="16" customWidth="1"/>
    <col min="6924" max="6924" width="8.140625" style="16" customWidth="1"/>
    <col min="6925" max="6925" width="11" style="16" customWidth="1"/>
    <col min="6926" max="6926" width="5.85546875" style="16" customWidth="1"/>
    <col min="6927" max="7168" width="9" style="16"/>
    <col min="7169" max="7169" width="3.28515625" style="16" customWidth="1"/>
    <col min="7170" max="7170" width="8" style="16" customWidth="1"/>
    <col min="7171" max="7171" width="60.7109375" style="16" customWidth="1"/>
    <col min="7172" max="7172" width="4.28515625" style="16" customWidth="1"/>
    <col min="7173" max="7173" width="6.85546875" style="16" customWidth="1"/>
    <col min="7174" max="7179" width="11" style="16" customWidth="1"/>
    <col min="7180" max="7180" width="8.140625" style="16" customWidth="1"/>
    <col min="7181" max="7181" width="11" style="16" customWidth="1"/>
    <col min="7182" max="7182" width="5.85546875" style="16" customWidth="1"/>
    <col min="7183" max="7424" width="9" style="16"/>
    <col min="7425" max="7425" width="3.28515625" style="16" customWidth="1"/>
    <col min="7426" max="7426" width="8" style="16" customWidth="1"/>
    <col min="7427" max="7427" width="60.7109375" style="16" customWidth="1"/>
    <col min="7428" max="7428" width="4.28515625" style="16" customWidth="1"/>
    <col min="7429" max="7429" width="6.85546875" style="16" customWidth="1"/>
    <col min="7430" max="7435" width="11" style="16" customWidth="1"/>
    <col min="7436" max="7436" width="8.140625" style="16" customWidth="1"/>
    <col min="7437" max="7437" width="11" style="16" customWidth="1"/>
    <col min="7438" max="7438" width="5.85546875" style="16" customWidth="1"/>
    <col min="7439" max="7680" width="9" style="16"/>
    <col min="7681" max="7681" width="3.28515625" style="16" customWidth="1"/>
    <col min="7682" max="7682" width="8" style="16" customWidth="1"/>
    <col min="7683" max="7683" width="60.7109375" style="16" customWidth="1"/>
    <col min="7684" max="7684" width="4.28515625" style="16" customWidth="1"/>
    <col min="7685" max="7685" width="6.85546875" style="16" customWidth="1"/>
    <col min="7686" max="7691" width="11" style="16" customWidth="1"/>
    <col min="7692" max="7692" width="8.140625" style="16" customWidth="1"/>
    <col min="7693" max="7693" width="11" style="16" customWidth="1"/>
    <col min="7694" max="7694" width="5.85546875" style="16" customWidth="1"/>
    <col min="7695" max="7936" width="9" style="16"/>
    <col min="7937" max="7937" width="3.28515625" style="16" customWidth="1"/>
    <col min="7938" max="7938" width="8" style="16" customWidth="1"/>
    <col min="7939" max="7939" width="60.7109375" style="16" customWidth="1"/>
    <col min="7940" max="7940" width="4.28515625" style="16" customWidth="1"/>
    <col min="7941" max="7941" width="6.85546875" style="16" customWidth="1"/>
    <col min="7942" max="7947" width="11" style="16" customWidth="1"/>
    <col min="7948" max="7948" width="8.140625" style="16" customWidth="1"/>
    <col min="7949" max="7949" width="11" style="16" customWidth="1"/>
    <col min="7950" max="7950" width="5.85546875" style="16" customWidth="1"/>
    <col min="7951" max="8192" width="9" style="16"/>
    <col min="8193" max="8193" width="3.28515625" style="16" customWidth="1"/>
    <col min="8194" max="8194" width="8" style="16" customWidth="1"/>
    <col min="8195" max="8195" width="60.7109375" style="16" customWidth="1"/>
    <col min="8196" max="8196" width="4.28515625" style="16" customWidth="1"/>
    <col min="8197" max="8197" width="6.85546875" style="16" customWidth="1"/>
    <col min="8198" max="8203" width="11" style="16" customWidth="1"/>
    <col min="8204" max="8204" width="8.140625" style="16" customWidth="1"/>
    <col min="8205" max="8205" width="11" style="16" customWidth="1"/>
    <col min="8206" max="8206" width="5.85546875" style="16" customWidth="1"/>
    <col min="8207" max="8448" width="9" style="16"/>
    <col min="8449" max="8449" width="3.28515625" style="16" customWidth="1"/>
    <col min="8450" max="8450" width="8" style="16" customWidth="1"/>
    <col min="8451" max="8451" width="60.7109375" style="16" customWidth="1"/>
    <col min="8452" max="8452" width="4.28515625" style="16" customWidth="1"/>
    <col min="8453" max="8453" width="6.85546875" style="16" customWidth="1"/>
    <col min="8454" max="8459" width="11" style="16" customWidth="1"/>
    <col min="8460" max="8460" width="8.140625" style="16" customWidth="1"/>
    <col min="8461" max="8461" width="11" style="16" customWidth="1"/>
    <col min="8462" max="8462" width="5.85546875" style="16" customWidth="1"/>
    <col min="8463" max="8704" width="9" style="16"/>
    <col min="8705" max="8705" width="3.28515625" style="16" customWidth="1"/>
    <col min="8706" max="8706" width="8" style="16" customWidth="1"/>
    <col min="8707" max="8707" width="60.7109375" style="16" customWidth="1"/>
    <col min="8708" max="8708" width="4.28515625" style="16" customWidth="1"/>
    <col min="8709" max="8709" width="6.85546875" style="16" customWidth="1"/>
    <col min="8710" max="8715" width="11" style="16" customWidth="1"/>
    <col min="8716" max="8716" width="8.140625" style="16" customWidth="1"/>
    <col min="8717" max="8717" width="11" style="16" customWidth="1"/>
    <col min="8718" max="8718" width="5.85546875" style="16" customWidth="1"/>
    <col min="8719" max="8960" width="9" style="16"/>
    <col min="8961" max="8961" width="3.28515625" style="16" customWidth="1"/>
    <col min="8962" max="8962" width="8" style="16" customWidth="1"/>
    <col min="8963" max="8963" width="60.7109375" style="16" customWidth="1"/>
    <col min="8964" max="8964" width="4.28515625" style="16" customWidth="1"/>
    <col min="8965" max="8965" width="6.85546875" style="16" customWidth="1"/>
    <col min="8966" max="8971" width="11" style="16" customWidth="1"/>
    <col min="8972" max="8972" width="8.140625" style="16" customWidth="1"/>
    <col min="8973" max="8973" width="11" style="16" customWidth="1"/>
    <col min="8974" max="8974" width="5.85546875" style="16" customWidth="1"/>
    <col min="8975" max="9216" width="9" style="16"/>
    <col min="9217" max="9217" width="3.28515625" style="16" customWidth="1"/>
    <col min="9218" max="9218" width="8" style="16" customWidth="1"/>
    <col min="9219" max="9219" width="60.7109375" style="16" customWidth="1"/>
    <col min="9220" max="9220" width="4.28515625" style="16" customWidth="1"/>
    <col min="9221" max="9221" width="6.85546875" style="16" customWidth="1"/>
    <col min="9222" max="9227" width="11" style="16" customWidth="1"/>
    <col min="9228" max="9228" width="8.140625" style="16" customWidth="1"/>
    <col min="9229" max="9229" width="11" style="16" customWidth="1"/>
    <col min="9230" max="9230" width="5.85546875" style="16" customWidth="1"/>
    <col min="9231" max="9472" width="9" style="16"/>
    <col min="9473" max="9473" width="3.28515625" style="16" customWidth="1"/>
    <col min="9474" max="9474" width="8" style="16" customWidth="1"/>
    <col min="9475" max="9475" width="60.7109375" style="16" customWidth="1"/>
    <col min="9476" max="9476" width="4.28515625" style="16" customWidth="1"/>
    <col min="9477" max="9477" width="6.85546875" style="16" customWidth="1"/>
    <col min="9478" max="9483" width="11" style="16" customWidth="1"/>
    <col min="9484" max="9484" width="8.140625" style="16" customWidth="1"/>
    <col min="9485" max="9485" width="11" style="16" customWidth="1"/>
    <col min="9486" max="9486" width="5.85546875" style="16" customWidth="1"/>
    <col min="9487" max="9728" width="9" style="16"/>
    <col min="9729" max="9729" width="3.28515625" style="16" customWidth="1"/>
    <col min="9730" max="9730" width="8" style="16" customWidth="1"/>
    <col min="9731" max="9731" width="60.7109375" style="16" customWidth="1"/>
    <col min="9732" max="9732" width="4.28515625" style="16" customWidth="1"/>
    <col min="9733" max="9733" width="6.85546875" style="16" customWidth="1"/>
    <col min="9734" max="9739" width="11" style="16" customWidth="1"/>
    <col min="9740" max="9740" width="8.140625" style="16" customWidth="1"/>
    <col min="9741" max="9741" width="11" style="16" customWidth="1"/>
    <col min="9742" max="9742" width="5.85546875" style="16" customWidth="1"/>
    <col min="9743" max="9984" width="9" style="16"/>
    <col min="9985" max="9985" width="3.28515625" style="16" customWidth="1"/>
    <col min="9986" max="9986" width="8" style="16" customWidth="1"/>
    <col min="9987" max="9987" width="60.7109375" style="16" customWidth="1"/>
    <col min="9988" max="9988" width="4.28515625" style="16" customWidth="1"/>
    <col min="9989" max="9989" width="6.85546875" style="16" customWidth="1"/>
    <col min="9990" max="9995" width="11" style="16" customWidth="1"/>
    <col min="9996" max="9996" width="8.140625" style="16" customWidth="1"/>
    <col min="9997" max="9997" width="11" style="16" customWidth="1"/>
    <col min="9998" max="9998" width="5.85546875" style="16" customWidth="1"/>
    <col min="9999" max="10240" width="9" style="16"/>
    <col min="10241" max="10241" width="3.28515625" style="16" customWidth="1"/>
    <col min="10242" max="10242" width="8" style="16" customWidth="1"/>
    <col min="10243" max="10243" width="60.7109375" style="16" customWidth="1"/>
    <col min="10244" max="10244" width="4.28515625" style="16" customWidth="1"/>
    <col min="10245" max="10245" width="6.85546875" style="16" customWidth="1"/>
    <col min="10246" max="10251" width="11" style="16" customWidth="1"/>
    <col min="10252" max="10252" width="8.140625" style="16" customWidth="1"/>
    <col min="10253" max="10253" width="11" style="16" customWidth="1"/>
    <col min="10254" max="10254" width="5.85546875" style="16" customWidth="1"/>
    <col min="10255" max="10496" width="9" style="16"/>
    <col min="10497" max="10497" width="3.28515625" style="16" customWidth="1"/>
    <col min="10498" max="10498" width="8" style="16" customWidth="1"/>
    <col min="10499" max="10499" width="60.7109375" style="16" customWidth="1"/>
    <col min="10500" max="10500" width="4.28515625" style="16" customWidth="1"/>
    <col min="10501" max="10501" width="6.85546875" style="16" customWidth="1"/>
    <col min="10502" max="10507" width="11" style="16" customWidth="1"/>
    <col min="10508" max="10508" width="8.140625" style="16" customWidth="1"/>
    <col min="10509" max="10509" width="11" style="16" customWidth="1"/>
    <col min="10510" max="10510" width="5.85546875" style="16" customWidth="1"/>
    <col min="10511" max="10752" width="9" style="16"/>
    <col min="10753" max="10753" width="3.28515625" style="16" customWidth="1"/>
    <col min="10754" max="10754" width="8" style="16" customWidth="1"/>
    <col min="10755" max="10755" width="60.7109375" style="16" customWidth="1"/>
    <col min="10756" max="10756" width="4.28515625" style="16" customWidth="1"/>
    <col min="10757" max="10757" width="6.85546875" style="16" customWidth="1"/>
    <col min="10758" max="10763" width="11" style="16" customWidth="1"/>
    <col min="10764" max="10764" width="8.140625" style="16" customWidth="1"/>
    <col min="10765" max="10765" width="11" style="16" customWidth="1"/>
    <col min="10766" max="10766" width="5.85546875" style="16" customWidth="1"/>
    <col min="10767" max="11008" width="9" style="16"/>
    <col min="11009" max="11009" width="3.28515625" style="16" customWidth="1"/>
    <col min="11010" max="11010" width="8" style="16" customWidth="1"/>
    <col min="11011" max="11011" width="60.7109375" style="16" customWidth="1"/>
    <col min="11012" max="11012" width="4.28515625" style="16" customWidth="1"/>
    <col min="11013" max="11013" width="6.85546875" style="16" customWidth="1"/>
    <col min="11014" max="11019" width="11" style="16" customWidth="1"/>
    <col min="11020" max="11020" width="8.140625" style="16" customWidth="1"/>
    <col min="11021" max="11021" width="11" style="16" customWidth="1"/>
    <col min="11022" max="11022" width="5.85546875" style="16" customWidth="1"/>
    <col min="11023" max="11264" width="9" style="16"/>
    <col min="11265" max="11265" width="3.28515625" style="16" customWidth="1"/>
    <col min="11266" max="11266" width="8" style="16" customWidth="1"/>
    <col min="11267" max="11267" width="60.7109375" style="16" customWidth="1"/>
    <col min="11268" max="11268" width="4.28515625" style="16" customWidth="1"/>
    <col min="11269" max="11269" width="6.85546875" style="16" customWidth="1"/>
    <col min="11270" max="11275" width="11" style="16" customWidth="1"/>
    <col min="11276" max="11276" width="8.140625" style="16" customWidth="1"/>
    <col min="11277" max="11277" width="11" style="16" customWidth="1"/>
    <col min="11278" max="11278" width="5.85546875" style="16" customWidth="1"/>
    <col min="11279" max="11520" width="9" style="16"/>
    <col min="11521" max="11521" width="3.28515625" style="16" customWidth="1"/>
    <col min="11522" max="11522" width="8" style="16" customWidth="1"/>
    <col min="11523" max="11523" width="60.7109375" style="16" customWidth="1"/>
    <col min="11524" max="11524" width="4.28515625" style="16" customWidth="1"/>
    <col min="11525" max="11525" width="6.85546875" style="16" customWidth="1"/>
    <col min="11526" max="11531" width="11" style="16" customWidth="1"/>
    <col min="11532" max="11532" width="8.140625" style="16" customWidth="1"/>
    <col min="11533" max="11533" width="11" style="16" customWidth="1"/>
    <col min="11534" max="11534" width="5.85546875" style="16" customWidth="1"/>
    <col min="11535" max="11776" width="9" style="16"/>
    <col min="11777" max="11777" width="3.28515625" style="16" customWidth="1"/>
    <col min="11778" max="11778" width="8" style="16" customWidth="1"/>
    <col min="11779" max="11779" width="60.7109375" style="16" customWidth="1"/>
    <col min="11780" max="11780" width="4.28515625" style="16" customWidth="1"/>
    <col min="11781" max="11781" width="6.85546875" style="16" customWidth="1"/>
    <col min="11782" max="11787" width="11" style="16" customWidth="1"/>
    <col min="11788" max="11788" width="8.140625" style="16" customWidth="1"/>
    <col min="11789" max="11789" width="11" style="16" customWidth="1"/>
    <col min="11790" max="11790" width="5.85546875" style="16" customWidth="1"/>
    <col min="11791" max="12032" width="9" style="16"/>
    <col min="12033" max="12033" width="3.28515625" style="16" customWidth="1"/>
    <col min="12034" max="12034" width="8" style="16" customWidth="1"/>
    <col min="12035" max="12035" width="60.7109375" style="16" customWidth="1"/>
    <col min="12036" max="12036" width="4.28515625" style="16" customWidth="1"/>
    <col min="12037" max="12037" width="6.85546875" style="16" customWidth="1"/>
    <col min="12038" max="12043" width="11" style="16" customWidth="1"/>
    <col min="12044" max="12044" width="8.140625" style="16" customWidth="1"/>
    <col min="12045" max="12045" width="11" style="16" customWidth="1"/>
    <col min="12046" max="12046" width="5.85546875" style="16" customWidth="1"/>
    <col min="12047" max="12288" width="9" style="16"/>
    <col min="12289" max="12289" width="3.28515625" style="16" customWidth="1"/>
    <col min="12290" max="12290" width="8" style="16" customWidth="1"/>
    <col min="12291" max="12291" width="60.7109375" style="16" customWidth="1"/>
    <col min="12292" max="12292" width="4.28515625" style="16" customWidth="1"/>
    <col min="12293" max="12293" width="6.85546875" style="16" customWidth="1"/>
    <col min="12294" max="12299" width="11" style="16" customWidth="1"/>
    <col min="12300" max="12300" width="8.140625" style="16" customWidth="1"/>
    <col min="12301" max="12301" width="11" style="16" customWidth="1"/>
    <col min="12302" max="12302" width="5.85546875" style="16" customWidth="1"/>
    <col min="12303" max="12544" width="9" style="16"/>
    <col min="12545" max="12545" width="3.28515625" style="16" customWidth="1"/>
    <col min="12546" max="12546" width="8" style="16" customWidth="1"/>
    <col min="12547" max="12547" width="60.7109375" style="16" customWidth="1"/>
    <col min="12548" max="12548" width="4.28515625" style="16" customWidth="1"/>
    <col min="12549" max="12549" width="6.85546875" style="16" customWidth="1"/>
    <col min="12550" max="12555" width="11" style="16" customWidth="1"/>
    <col min="12556" max="12556" width="8.140625" style="16" customWidth="1"/>
    <col min="12557" max="12557" width="11" style="16" customWidth="1"/>
    <col min="12558" max="12558" width="5.85546875" style="16" customWidth="1"/>
    <col min="12559" max="12800" width="9" style="16"/>
    <col min="12801" max="12801" width="3.28515625" style="16" customWidth="1"/>
    <col min="12802" max="12802" width="8" style="16" customWidth="1"/>
    <col min="12803" max="12803" width="60.7109375" style="16" customWidth="1"/>
    <col min="12804" max="12804" width="4.28515625" style="16" customWidth="1"/>
    <col min="12805" max="12805" width="6.85546875" style="16" customWidth="1"/>
    <col min="12806" max="12811" width="11" style="16" customWidth="1"/>
    <col min="12812" max="12812" width="8.140625" style="16" customWidth="1"/>
    <col min="12813" max="12813" width="11" style="16" customWidth="1"/>
    <col min="12814" max="12814" width="5.85546875" style="16" customWidth="1"/>
    <col min="12815" max="13056" width="9" style="16"/>
    <col min="13057" max="13057" width="3.28515625" style="16" customWidth="1"/>
    <col min="13058" max="13058" width="8" style="16" customWidth="1"/>
    <col min="13059" max="13059" width="60.7109375" style="16" customWidth="1"/>
    <col min="13060" max="13060" width="4.28515625" style="16" customWidth="1"/>
    <col min="13061" max="13061" width="6.85546875" style="16" customWidth="1"/>
    <col min="13062" max="13067" width="11" style="16" customWidth="1"/>
    <col min="13068" max="13068" width="8.140625" style="16" customWidth="1"/>
    <col min="13069" max="13069" width="11" style="16" customWidth="1"/>
    <col min="13070" max="13070" width="5.85546875" style="16" customWidth="1"/>
    <col min="13071" max="13312" width="9" style="16"/>
    <col min="13313" max="13313" width="3.28515625" style="16" customWidth="1"/>
    <col min="13314" max="13314" width="8" style="16" customWidth="1"/>
    <col min="13315" max="13315" width="60.7109375" style="16" customWidth="1"/>
    <col min="13316" max="13316" width="4.28515625" style="16" customWidth="1"/>
    <col min="13317" max="13317" width="6.85546875" style="16" customWidth="1"/>
    <col min="13318" max="13323" width="11" style="16" customWidth="1"/>
    <col min="13324" max="13324" width="8.140625" style="16" customWidth="1"/>
    <col min="13325" max="13325" width="11" style="16" customWidth="1"/>
    <col min="13326" max="13326" width="5.85546875" style="16" customWidth="1"/>
    <col min="13327" max="13568" width="9" style="16"/>
    <col min="13569" max="13569" width="3.28515625" style="16" customWidth="1"/>
    <col min="13570" max="13570" width="8" style="16" customWidth="1"/>
    <col min="13571" max="13571" width="60.7109375" style="16" customWidth="1"/>
    <col min="13572" max="13572" width="4.28515625" style="16" customWidth="1"/>
    <col min="13573" max="13573" width="6.85546875" style="16" customWidth="1"/>
    <col min="13574" max="13579" width="11" style="16" customWidth="1"/>
    <col min="13580" max="13580" width="8.140625" style="16" customWidth="1"/>
    <col min="13581" max="13581" width="11" style="16" customWidth="1"/>
    <col min="13582" max="13582" width="5.85546875" style="16" customWidth="1"/>
    <col min="13583" max="13824" width="9" style="16"/>
    <col min="13825" max="13825" width="3.28515625" style="16" customWidth="1"/>
    <col min="13826" max="13826" width="8" style="16" customWidth="1"/>
    <col min="13827" max="13827" width="60.7109375" style="16" customWidth="1"/>
    <col min="13828" max="13828" width="4.28515625" style="16" customWidth="1"/>
    <col min="13829" max="13829" width="6.85546875" style="16" customWidth="1"/>
    <col min="13830" max="13835" width="11" style="16" customWidth="1"/>
    <col min="13836" max="13836" width="8.140625" style="16" customWidth="1"/>
    <col min="13837" max="13837" width="11" style="16" customWidth="1"/>
    <col min="13838" max="13838" width="5.85546875" style="16" customWidth="1"/>
    <col min="13839" max="14080" width="9" style="16"/>
    <col min="14081" max="14081" width="3.28515625" style="16" customWidth="1"/>
    <col min="14082" max="14082" width="8" style="16" customWidth="1"/>
    <col min="14083" max="14083" width="60.7109375" style="16" customWidth="1"/>
    <col min="14084" max="14084" width="4.28515625" style="16" customWidth="1"/>
    <col min="14085" max="14085" width="6.85546875" style="16" customWidth="1"/>
    <col min="14086" max="14091" width="11" style="16" customWidth="1"/>
    <col min="14092" max="14092" width="8.140625" style="16" customWidth="1"/>
    <col min="14093" max="14093" width="11" style="16" customWidth="1"/>
    <col min="14094" max="14094" width="5.85546875" style="16" customWidth="1"/>
    <col min="14095" max="14336" width="9" style="16"/>
    <col min="14337" max="14337" width="3.28515625" style="16" customWidth="1"/>
    <col min="14338" max="14338" width="8" style="16" customWidth="1"/>
    <col min="14339" max="14339" width="60.7109375" style="16" customWidth="1"/>
    <col min="14340" max="14340" width="4.28515625" style="16" customWidth="1"/>
    <col min="14341" max="14341" width="6.85546875" style="16" customWidth="1"/>
    <col min="14342" max="14347" width="11" style="16" customWidth="1"/>
    <col min="14348" max="14348" width="8.140625" style="16" customWidth="1"/>
    <col min="14349" max="14349" width="11" style="16" customWidth="1"/>
    <col min="14350" max="14350" width="5.85546875" style="16" customWidth="1"/>
    <col min="14351" max="14592" width="9" style="16"/>
    <col min="14593" max="14593" width="3.28515625" style="16" customWidth="1"/>
    <col min="14594" max="14594" width="8" style="16" customWidth="1"/>
    <col min="14595" max="14595" width="60.7109375" style="16" customWidth="1"/>
    <col min="14596" max="14596" width="4.28515625" style="16" customWidth="1"/>
    <col min="14597" max="14597" width="6.85546875" style="16" customWidth="1"/>
    <col min="14598" max="14603" width="11" style="16" customWidth="1"/>
    <col min="14604" max="14604" width="8.140625" style="16" customWidth="1"/>
    <col min="14605" max="14605" width="11" style="16" customWidth="1"/>
    <col min="14606" max="14606" width="5.85546875" style="16" customWidth="1"/>
    <col min="14607" max="14848" width="9" style="16"/>
    <col min="14849" max="14849" width="3.28515625" style="16" customWidth="1"/>
    <col min="14850" max="14850" width="8" style="16" customWidth="1"/>
    <col min="14851" max="14851" width="60.7109375" style="16" customWidth="1"/>
    <col min="14852" max="14852" width="4.28515625" style="16" customWidth="1"/>
    <col min="14853" max="14853" width="6.85546875" style="16" customWidth="1"/>
    <col min="14854" max="14859" width="11" style="16" customWidth="1"/>
    <col min="14860" max="14860" width="8.140625" style="16" customWidth="1"/>
    <col min="14861" max="14861" width="11" style="16" customWidth="1"/>
    <col min="14862" max="14862" width="5.85546875" style="16" customWidth="1"/>
    <col min="14863" max="15104" width="9" style="16"/>
    <col min="15105" max="15105" width="3.28515625" style="16" customWidth="1"/>
    <col min="15106" max="15106" width="8" style="16" customWidth="1"/>
    <col min="15107" max="15107" width="60.7109375" style="16" customWidth="1"/>
    <col min="15108" max="15108" width="4.28515625" style="16" customWidth="1"/>
    <col min="15109" max="15109" width="6.85546875" style="16" customWidth="1"/>
    <col min="15110" max="15115" width="11" style="16" customWidth="1"/>
    <col min="15116" max="15116" width="8.140625" style="16" customWidth="1"/>
    <col min="15117" max="15117" width="11" style="16" customWidth="1"/>
    <col min="15118" max="15118" width="5.85546875" style="16" customWidth="1"/>
    <col min="15119" max="15360" width="9" style="16"/>
    <col min="15361" max="15361" width="3.28515625" style="16" customWidth="1"/>
    <col min="15362" max="15362" width="8" style="16" customWidth="1"/>
    <col min="15363" max="15363" width="60.7109375" style="16" customWidth="1"/>
    <col min="15364" max="15364" width="4.28515625" style="16" customWidth="1"/>
    <col min="15365" max="15365" width="6.85546875" style="16" customWidth="1"/>
    <col min="15366" max="15371" width="11" style="16" customWidth="1"/>
    <col min="15372" max="15372" width="8.140625" style="16" customWidth="1"/>
    <col min="15373" max="15373" width="11" style="16" customWidth="1"/>
    <col min="15374" max="15374" width="5.85546875" style="16" customWidth="1"/>
    <col min="15375" max="15616" width="9" style="16"/>
    <col min="15617" max="15617" width="3.28515625" style="16" customWidth="1"/>
    <col min="15618" max="15618" width="8" style="16" customWidth="1"/>
    <col min="15619" max="15619" width="60.7109375" style="16" customWidth="1"/>
    <col min="15620" max="15620" width="4.28515625" style="16" customWidth="1"/>
    <col min="15621" max="15621" width="6.85546875" style="16" customWidth="1"/>
    <col min="15622" max="15627" width="11" style="16" customWidth="1"/>
    <col min="15628" max="15628" width="8.140625" style="16" customWidth="1"/>
    <col min="15629" max="15629" width="11" style="16" customWidth="1"/>
    <col min="15630" max="15630" width="5.85546875" style="16" customWidth="1"/>
    <col min="15631" max="15872" width="9" style="16"/>
    <col min="15873" max="15873" width="3.28515625" style="16" customWidth="1"/>
    <col min="15874" max="15874" width="8" style="16" customWidth="1"/>
    <col min="15875" max="15875" width="60.7109375" style="16" customWidth="1"/>
    <col min="15876" max="15876" width="4.28515625" style="16" customWidth="1"/>
    <col min="15877" max="15877" width="6.85546875" style="16" customWidth="1"/>
    <col min="15878" max="15883" width="11" style="16" customWidth="1"/>
    <col min="15884" max="15884" width="8.140625" style="16" customWidth="1"/>
    <col min="15885" max="15885" width="11" style="16" customWidth="1"/>
    <col min="15886" max="15886" width="5.85546875" style="16" customWidth="1"/>
    <col min="15887" max="16128" width="9" style="16"/>
    <col min="16129" max="16129" width="3.28515625" style="16" customWidth="1"/>
    <col min="16130" max="16130" width="8" style="16" customWidth="1"/>
    <col min="16131" max="16131" width="60.7109375" style="16" customWidth="1"/>
    <col min="16132" max="16132" width="4.28515625" style="16" customWidth="1"/>
    <col min="16133" max="16133" width="6.85546875" style="16" customWidth="1"/>
    <col min="16134" max="16139" width="11" style="16" customWidth="1"/>
    <col min="16140" max="16140" width="8.140625" style="16" customWidth="1"/>
    <col min="16141" max="16141" width="11" style="16" customWidth="1"/>
    <col min="16142" max="16142" width="5.85546875" style="16" customWidth="1"/>
    <col min="16143" max="16384" width="9" style="16"/>
  </cols>
  <sheetData>
    <row r="1" spans="1:13" s="3" customFormat="1" ht="18">
      <c r="A1" s="1" t="s">
        <v>384</v>
      </c>
      <c r="B1" s="4"/>
      <c r="C1" s="4"/>
      <c r="D1" s="227"/>
      <c r="E1" s="228"/>
      <c r="F1" s="229"/>
      <c r="G1" s="229"/>
      <c r="H1" s="4"/>
      <c r="I1" s="229"/>
      <c r="J1" s="229"/>
      <c r="K1" s="4"/>
      <c r="L1" s="230"/>
      <c r="M1" s="228"/>
    </row>
    <row r="2" spans="1:13" s="3" customFormat="1" ht="11.25">
      <c r="A2" s="4" t="s">
        <v>1</v>
      </c>
      <c r="B2" s="4"/>
      <c r="C2" s="5" t="s">
        <v>385</v>
      </c>
      <c r="D2" s="227"/>
      <c r="E2" s="228"/>
      <c r="F2" s="229"/>
      <c r="G2" s="229"/>
      <c r="H2" s="4"/>
      <c r="I2" s="229"/>
      <c r="J2" s="229"/>
      <c r="K2" s="4"/>
      <c r="L2" s="230"/>
      <c r="M2" s="228"/>
    </row>
    <row r="3" spans="1:13" s="3" customFormat="1" ht="11.25">
      <c r="A3" s="4" t="s">
        <v>242</v>
      </c>
      <c r="B3" s="4"/>
      <c r="C3" s="231" t="s">
        <v>386</v>
      </c>
      <c r="D3" s="227"/>
      <c r="E3" s="228"/>
      <c r="F3" s="229"/>
      <c r="G3" s="229"/>
      <c r="H3" s="4" t="s">
        <v>2</v>
      </c>
      <c r="I3" s="232" t="s">
        <v>387</v>
      </c>
      <c r="J3" s="229"/>
      <c r="K3" s="4"/>
      <c r="L3" s="4"/>
      <c r="M3" s="228"/>
    </row>
    <row r="4" spans="1:13" s="3" customFormat="1" ht="11.25">
      <c r="A4" s="4" t="s">
        <v>388</v>
      </c>
      <c r="B4" s="4"/>
      <c r="C4" s="5" t="s">
        <v>389</v>
      </c>
      <c r="D4" s="227"/>
      <c r="E4" s="228"/>
      <c r="F4" s="229"/>
      <c r="G4" s="229"/>
      <c r="H4" s="4" t="s">
        <v>3</v>
      </c>
      <c r="I4" s="232"/>
      <c r="J4" s="229"/>
      <c r="K4" s="4"/>
      <c r="L4" s="4"/>
      <c r="M4" s="228"/>
    </row>
    <row r="5" spans="1:13" s="3" customFormat="1" ht="11.25">
      <c r="A5" s="4"/>
      <c r="B5" s="4"/>
      <c r="C5" s="4"/>
      <c r="D5" s="227"/>
      <c r="E5" s="228"/>
      <c r="F5" s="229"/>
      <c r="G5" s="229"/>
      <c r="H5" s="4"/>
      <c r="I5" s="229"/>
      <c r="J5" s="229"/>
      <c r="K5" s="4"/>
      <c r="L5" s="230"/>
      <c r="M5" s="228"/>
    </row>
    <row r="6" spans="1:13" s="3" customFormat="1" ht="33.75">
      <c r="A6" s="233" t="s">
        <v>236</v>
      </c>
      <c r="B6" s="234" t="s">
        <v>233</v>
      </c>
      <c r="C6" s="234" t="s">
        <v>5</v>
      </c>
      <c r="D6" s="234" t="s">
        <v>232</v>
      </c>
      <c r="E6" s="235" t="s">
        <v>231</v>
      </c>
      <c r="F6" s="236" t="s">
        <v>390</v>
      </c>
      <c r="G6" s="236" t="s">
        <v>391</v>
      </c>
      <c r="H6" s="234" t="s">
        <v>230</v>
      </c>
      <c r="I6" s="236" t="s">
        <v>392</v>
      </c>
      <c r="J6" s="236" t="s">
        <v>393</v>
      </c>
      <c r="K6" s="234" t="s">
        <v>229</v>
      </c>
      <c r="L6" s="237" t="s">
        <v>394</v>
      </c>
      <c r="M6" s="235" t="s">
        <v>395</v>
      </c>
    </row>
    <row r="7" spans="1:13" s="239" customFormat="1" ht="11.25">
      <c r="A7" s="238">
        <v>1</v>
      </c>
      <c r="B7" s="238">
        <v>2</v>
      </c>
      <c r="C7" s="238">
        <v>3</v>
      </c>
      <c r="D7" s="238">
        <v>4</v>
      </c>
      <c r="E7" s="235">
        <v>5</v>
      </c>
      <c r="F7" s="238">
        <v>6</v>
      </c>
      <c r="G7" s="238">
        <v>7</v>
      </c>
      <c r="H7" s="238">
        <v>8</v>
      </c>
      <c r="I7" s="238">
        <v>9</v>
      </c>
      <c r="J7" s="238">
        <v>10</v>
      </c>
      <c r="K7" s="238">
        <v>11</v>
      </c>
      <c r="L7" s="237">
        <v>12</v>
      </c>
      <c r="M7" s="235">
        <v>13</v>
      </c>
    </row>
    <row r="8" spans="1:13" s="14" customFormat="1" ht="11.25">
      <c r="A8" s="240"/>
      <c r="B8" s="241"/>
      <c r="C8" s="241" t="s">
        <v>115</v>
      </c>
      <c r="D8" s="242"/>
      <c r="E8" s="243"/>
      <c r="F8" s="244"/>
      <c r="G8" s="244"/>
      <c r="H8" s="244"/>
      <c r="I8" s="245">
        <f>SUBTOTAL(9,I9:I89)</f>
        <v>0</v>
      </c>
      <c r="J8" s="245">
        <f>SUBTOTAL(9,J9:J89)</f>
        <v>0</v>
      </c>
      <c r="K8" s="245">
        <f>SUBTOTAL(9,K9:K89)</f>
        <v>0</v>
      </c>
      <c r="L8" s="246"/>
      <c r="M8" s="247">
        <f>SUBTOTAL(9,M9:M89)</f>
        <v>10285.32</v>
      </c>
    </row>
    <row r="9" spans="1:13" s="15" customFormat="1" ht="11.25">
      <c r="A9" s="248"/>
      <c r="B9" s="249" t="s">
        <v>396</v>
      </c>
      <c r="C9" s="249" t="s">
        <v>397</v>
      </c>
      <c r="D9" s="250"/>
      <c r="E9" s="251"/>
      <c r="F9" s="252"/>
      <c r="G9" s="252"/>
      <c r="H9" s="252"/>
      <c r="I9" s="253"/>
      <c r="J9" s="253"/>
      <c r="K9" s="253"/>
      <c r="L9" s="254"/>
      <c r="M9" s="255"/>
    </row>
    <row r="10" spans="1:13" s="3" customFormat="1" ht="11.25">
      <c r="A10" s="256"/>
      <c r="B10" s="257" t="s">
        <v>71</v>
      </c>
      <c r="C10" s="257" t="s">
        <v>398</v>
      </c>
      <c r="D10" s="258"/>
      <c r="E10" s="259"/>
      <c r="F10" s="260"/>
      <c r="G10" s="260"/>
      <c r="H10" s="260"/>
      <c r="I10" s="261"/>
      <c r="J10" s="261"/>
      <c r="K10" s="261"/>
      <c r="L10" s="262"/>
      <c r="M10" s="263"/>
    </row>
    <row r="11" spans="1:13" s="3" customFormat="1" ht="67.5">
      <c r="A11" s="264">
        <v>1</v>
      </c>
      <c r="B11" s="265"/>
      <c r="C11" s="266" t="s">
        <v>399</v>
      </c>
      <c r="D11" s="265" t="s">
        <v>379</v>
      </c>
      <c r="E11" s="267">
        <v>10</v>
      </c>
      <c r="F11" s="268"/>
      <c r="G11" s="268"/>
      <c r="H11" s="268">
        <f t="shared" ref="H11:H74" si="0">F11+G11</f>
        <v>0</v>
      </c>
      <c r="I11" s="268">
        <f t="shared" ref="I11:I74" si="1">ROUND(E11*F11,2)</f>
        <v>0</v>
      </c>
      <c r="J11" s="268">
        <f t="shared" ref="J11:J74" si="2">ROUND(E11*G11,2)</f>
        <v>0</v>
      </c>
      <c r="K11" s="268">
        <f t="shared" ref="K11:K16" si="3">ROUND(E11*H11,2)</f>
        <v>0</v>
      </c>
      <c r="L11" s="269">
        <v>100</v>
      </c>
      <c r="M11" s="270">
        <f t="shared" ref="M11:M74" si="4">ROUND(E11*L11,3)</f>
        <v>1000</v>
      </c>
    </row>
    <row r="12" spans="1:13" s="3" customFormat="1" ht="22.5">
      <c r="A12" s="271">
        <f>A11+1</f>
        <v>2</v>
      </c>
      <c r="B12" s="272"/>
      <c r="C12" s="273" t="s">
        <v>400</v>
      </c>
      <c r="D12" s="272" t="s">
        <v>379</v>
      </c>
      <c r="E12" s="274">
        <v>1</v>
      </c>
      <c r="F12" s="275"/>
      <c r="G12" s="275"/>
      <c r="H12" s="275">
        <f t="shared" si="0"/>
        <v>0</v>
      </c>
      <c r="I12" s="275">
        <f t="shared" si="1"/>
        <v>0</v>
      </c>
      <c r="J12" s="275">
        <f t="shared" si="2"/>
        <v>0</v>
      </c>
      <c r="K12" s="276">
        <f t="shared" si="3"/>
        <v>0</v>
      </c>
      <c r="L12" s="277">
        <v>21.5</v>
      </c>
      <c r="M12" s="278">
        <f t="shared" si="4"/>
        <v>21.5</v>
      </c>
    </row>
    <row r="13" spans="1:13" s="3" customFormat="1" ht="11.25">
      <c r="A13" s="271">
        <f t="shared" ref="A13:A76" si="5">A12+1</f>
        <v>3</v>
      </c>
      <c r="B13" s="272"/>
      <c r="C13" s="273" t="s">
        <v>401</v>
      </c>
      <c r="D13" s="272" t="s">
        <v>379</v>
      </c>
      <c r="E13" s="274">
        <v>10</v>
      </c>
      <c r="F13" s="275"/>
      <c r="G13" s="275"/>
      <c r="H13" s="275">
        <f t="shared" si="0"/>
        <v>0</v>
      </c>
      <c r="I13" s="275">
        <f t="shared" si="1"/>
        <v>0</v>
      </c>
      <c r="J13" s="275">
        <f t="shared" si="2"/>
        <v>0</v>
      </c>
      <c r="K13" s="276">
        <f>ROUND(E13*H13,2)</f>
        <v>0</v>
      </c>
      <c r="L13" s="277">
        <v>12</v>
      </c>
      <c r="M13" s="278">
        <f>ROUND(E13*L13,3)</f>
        <v>120</v>
      </c>
    </row>
    <row r="14" spans="1:13" s="3" customFormat="1" ht="11.25">
      <c r="A14" s="271">
        <f t="shared" si="5"/>
        <v>4</v>
      </c>
      <c r="B14" s="272"/>
      <c r="C14" s="273" t="s">
        <v>402</v>
      </c>
      <c r="D14" s="272" t="s">
        <v>379</v>
      </c>
      <c r="E14" s="274">
        <v>10</v>
      </c>
      <c r="F14" s="275"/>
      <c r="G14" s="275"/>
      <c r="H14" s="275">
        <f t="shared" si="0"/>
        <v>0</v>
      </c>
      <c r="I14" s="275">
        <f t="shared" si="1"/>
        <v>0</v>
      </c>
      <c r="J14" s="275">
        <f t="shared" si="2"/>
        <v>0</v>
      </c>
      <c r="K14" s="276">
        <f>ROUND(E14*H14,2)</f>
        <v>0</v>
      </c>
      <c r="L14" s="277">
        <v>7.7</v>
      </c>
      <c r="M14" s="278">
        <f>ROUND(E14*L14,3)</f>
        <v>77</v>
      </c>
    </row>
    <row r="15" spans="1:13" s="3" customFormat="1" ht="22.5">
      <c r="A15" s="271">
        <f t="shared" si="5"/>
        <v>5</v>
      </c>
      <c r="B15" s="272"/>
      <c r="C15" s="273" t="s">
        <v>403</v>
      </c>
      <c r="D15" s="272" t="s">
        <v>379</v>
      </c>
      <c r="E15" s="274">
        <v>20</v>
      </c>
      <c r="F15" s="275"/>
      <c r="G15" s="275"/>
      <c r="H15" s="275">
        <f t="shared" si="0"/>
        <v>0</v>
      </c>
      <c r="I15" s="275">
        <f t="shared" si="1"/>
        <v>0</v>
      </c>
      <c r="J15" s="275">
        <f t="shared" si="2"/>
        <v>0</v>
      </c>
      <c r="K15" s="276">
        <f>ROUND(E15*H15,2)</f>
        <v>0</v>
      </c>
      <c r="L15" s="277">
        <v>2.56</v>
      </c>
      <c r="M15" s="278">
        <f>ROUND(E15*L15,3)</f>
        <v>51.2</v>
      </c>
    </row>
    <row r="16" spans="1:13" s="3" customFormat="1" ht="22.5">
      <c r="A16" s="271">
        <f t="shared" si="5"/>
        <v>6</v>
      </c>
      <c r="B16" s="272"/>
      <c r="C16" s="273" t="s">
        <v>404</v>
      </c>
      <c r="D16" s="272" t="s">
        <v>379</v>
      </c>
      <c r="E16" s="274">
        <v>10</v>
      </c>
      <c r="F16" s="275"/>
      <c r="G16" s="275"/>
      <c r="H16" s="275">
        <f t="shared" si="0"/>
        <v>0</v>
      </c>
      <c r="I16" s="275">
        <f t="shared" si="1"/>
        <v>0</v>
      </c>
      <c r="J16" s="275">
        <f t="shared" si="2"/>
        <v>0</v>
      </c>
      <c r="K16" s="276">
        <f t="shared" si="3"/>
        <v>0</v>
      </c>
      <c r="L16" s="277">
        <v>1.08</v>
      </c>
      <c r="M16" s="278">
        <f t="shared" si="4"/>
        <v>10.8</v>
      </c>
    </row>
    <row r="17" spans="1:13" s="3" customFormat="1" ht="11.25">
      <c r="A17" s="271">
        <f t="shared" si="5"/>
        <v>7</v>
      </c>
      <c r="B17" s="272"/>
      <c r="C17" s="273" t="s">
        <v>405</v>
      </c>
      <c r="D17" s="272" t="s">
        <v>379</v>
      </c>
      <c r="E17" s="274">
        <v>10</v>
      </c>
      <c r="F17" s="275"/>
      <c r="G17" s="275"/>
      <c r="H17" s="275">
        <f t="shared" si="0"/>
        <v>0</v>
      </c>
      <c r="I17" s="275">
        <f t="shared" si="1"/>
        <v>0</v>
      </c>
      <c r="J17" s="275">
        <f t="shared" si="2"/>
        <v>0</v>
      </c>
      <c r="K17" s="276">
        <f>ROUND(E17*H17,2)</f>
        <v>0</v>
      </c>
      <c r="L17" s="277">
        <v>0.65</v>
      </c>
      <c r="M17" s="278">
        <f t="shared" si="4"/>
        <v>6.5</v>
      </c>
    </row>
    <row r="18" spans="1:13" s="3" customFormat="1" ht="11.25">
      <c r="A18" s="271">
        <f t="shared" si="5"/>
        <v>8</v>
      </c>
      <c r="B18" s="272"/>
      <c r="C18" s="273" t="s">
        <v>406</v>
      </c>
      <c r="D18" s="272" t="s">
        <v>379</v>
      </c>
      <c r="E18" s="274">
        <v>10</v>
      </c>
      <c r="F18" s="275"/>
      <c r="G18" s="275"/>
      <c r="H18" s="275">
        <f t="shared" si="0"/>
        <v>0</v>
      </c>
      <c r="I18" s="275">
        <f t="shared" si="1"/>
        <v>0</v>
      </c>
      <c r="J18" s="275">
        <f t="shared" si="2"/>
        <v>0</v>
      </c>
      <c r="K18" s="276">
        <f>ROUND(E18*H18,2)</f>
        <v>0</v>
      </c>
      <c r="L18" s="277">
        <v>0.85</v>
      </c>
      <c r="M18" s="278">
        <f t="shared" si="4"/>
        <v>8.5</v>
      </c>
    </row>
    <row r="19" spans="1:13" s="3" customFormat="1" ht="11.25">
      <c r="A19" s="271">
        <f t="shared" si="5"/>
        <v>9</v>
      </c>
      <c r="B19" s="272"/>
      <c r="C19" s="273" t="s">
        <v>407</v>
      </c>
      <c r="D19" s="272" t="s">
        <v>379</v>
      </c>
      <c r="E19" s="274">
        <v>20</v>
      </c>
      <c r="F19" s="275"/>
      <c r="G19" s="275"/>
      <c r="H19" s="275">
        <f t="shared" si="0"/>
        <v>0</v>
      </c>
      <c r="I19" s="275">
        <f t="shared" si="1"/>
        <v>0</v>
      </c>
      <c r="J19" s="275">
        <f t="shared" si="2"/>
        <v>0</v>
      </c>
      <c r="K19" s="276">
        <f t="shared" ref="K19:K80" si="6">ROUND(E19*H19,2)</f>
        <v>0</v>
      </c>
      <c r="L19" s="277">
        <v>4.2</v>
      </c>
      <c r="M19" s="278">
        <f>ROUND(E19*L19,3)</f>
        <v>84</v>
      </c>
    </row>
    <row r="20" spans="1:13" s="3" customFormat="1" ht="11.25">
      <c r="A20" s="271">
        <f t="shared" si="5"/>
        <v>10</v>
      </c>
      <c r="B20" s="272"/>
      <c r="C20" s="273" t="s">
        <v>408</v>
      </c>
      <c r="D20" s="272" t="s">
        <v>379</v>
      </c>
      <c r="E20" s="274">
        <v>10</v>
      </c>
      <c r="F20" s="275"/>
      <c r="G20" s="275"/>
      <c r="H20" s="275">
        <f t="shared" si="0"/>
        <v>0</v>
      </c>
      <c r="I20" s="275">
        <f t="shared" si="1"/>
        <v>0</v>
      </c>
      <c r="J20" s="275">
        <f t="shared" si="2"/>
        <v>0</v>
      </c>
      <c r="K20" s="276">
        <f t="shared" si="6"/>
        <v>0</v>
      </c>
      <c r="L20" s="277">
        <v>3.5</v>
      </c>
      <c r="M20" s="278">
        <f>ROUND(E20*L20,3)</f>
        <v>35</v>
      </c>
    </row>
    <row r="21" spans="1:13" s="3" customFormat="1" ht="11.25">
      <c r="A21" s="271">
        <f t="shared" si="5"/>
        <v>11</v>
      </c>
      <c r="B21" s="272"/>
      <c r="C21" s="273" t="s">
        <v>409</v>
      </c>
      <c r="D21" s="272" t="s">
        <v>133</v>
      </c>
      <c r="E21" s="274">
        <v>45</v>
      </c>
      <c r="F21" s="275"/>
      <c r="G21" s="275"/>
      <c r="H21" s="275">
        <f t="shared" si="0"/>
        <v>0</v>
      </c>
      <c r="I21" s="275">
        <f t="shared" si="1"/>
        <v>0</v>
      </c>
      <c r="J21" s="275">
        <f t="shared" si="2"/>
        <v>0</v>
      </c>
      <c r="K21" s="276">
        <f t="shared" si="6"/>
        <v>0</v>
      </c>
      <c r="L21" s="277">
        <v>7.58</v>
      </c>
      <c r="M21" s="278">
        <f t="shared" si="4"/>
        <v>341.1</v>
      </c>
    </row>
    <row r="22" spans="1:13" s="3" customFormat="1" ht="11.25">
      <c r="A22" s="271">
        <f t="shared" si="5"/>
        <v>12</v>
      </c>
      <c r="B22" s="272"/>
      <c r="C22" s="273" t="s">
        <v>410</v>
      </c>
      <c r="D22" s="272" t="s">
        <v>133</v>
      </c>
      <c r="E22" s="274">
        <v>630</v>
      </c>
      <c r="F22" s="275"/>
      <c r="G22" s="275"/>
      <c r="H22" s="275">
        <f t="shared" si="0"/>
        <v>0</v>
      </c>
      <c r="I22" s="275">
        <f t="shared" si="1"/>
        <v>0</v>
      </c>
      <c r="J22" s="275">
        <f t="shared" si="2"/>
        <v>0</v>
      </c>
      <c r="K22" s="276">
        <f t="shared" si="6"/>
        <v>0</v>
      </c>
      <c r="L22" s="277">
        <v>5.76</v>
      </c>
      <c r="M22" s="278">
        <f>ROUND(E22*L22,3)</f>
        <v>3628.8</v>
      </c>
    </row>
    <row r="23" spans="1:13" s="3" customFormat="1" ht="11.25">
      <c r="A23" s="271">
        <f t="shared" si="5"/>
        <v>13</v>
      </c>
      <c r="B23" s="272"/>
      <c r="C23" s="273" t="s">
        <v>411</v>
      </c>
      <c r="D23" s="272" t="s">
        <v>133</v>
      </c>
      <c r="E23" s="274">
        <v>30</v>
      </c>
      <c r="F23" s="275"/>
      <c r="G23" s="275"/>
      <c r="H23" s="275">
        <f t="shared" si="0"/>
        <v>0</v>
      </c>
      <c r="I23" s="275">
        <f t="shared" si="1"/>
        <v>0</v>
      </c>
      <c r="J23" s="275">
        <f t="shared" si="2"/>
        <v>0</v>
      </c>
      <c r="K23" s="276">
        <f t="shared" si="6"/>
        <v>0</v>
      </c>
      <c r="L23" s="277">
        <v>2.93</v>
      </c>
      <c r="M23" s="278">
        <f>ROUND(E23*L23,3)</f>
        <v>87.9</v>
      </c>
    </row>
    <row r="24" spans="1:13" s="3" customFormat="1" ht="11.25">
      <c r="A24" s="271">
        <f t="shared" si="5"/>
        <v>14</v>
      </c>
      <c r="B24" s="272"/>
      <c r="C24" s="273" t="s">
        <v>412</v>
      </c>
      <c r="D24" s="272" t="s">
        <v>133</v>
      </c>
      <c r="E24" s="274">
        <v>4</v>
      </c>
      <c r="F24" s="275"/>
      <c r="G24" s="275"/>
      <c r="H24" s="275">
        <f t="shared" si="0"/>
        <v>0</v>
      </c>
      <c r="I24" s="275">
        <f t="shared" si="1"/>
        <v>0</v>
      </c>
      <c r="J24" s="275">
        <f t="shared" si="2"/>
        <v>0</v>
      </c>
      <c r="K24" s="276">
        <f t="shared" si="6"/>
        <v>0</v>
      </c>
      <c r="L24" s="277">
        <v>2</v>
      </c>
      <c r="M24" s="278">
        <f t="shared" si="4"/>
        <v>8</v>
      </c>
    </row>
    <row r="25" spans="1:13" s="3" customFormat="1" ht="11.25">
      <c r="A25" s="271">
        <f t="shared" si="5"/>
        <v>15</v>
      </c>
      <c r="B25" s="272"/>
      <c r="C25" s="273" t="s">
        <v>413</v>
      </c>
      <c r="D25" s="272" t="s">
        <v>379</v>
      </c>
      <c r="E25" s="274">
        <v>1</v>
      </c>
      <c r="F25" s="275"/>
      <c r="G25" s="275"/>
      <c r="H25" s="275">
        <f t="shared" si="0"/>
        <v>0</v>
      </c>
      <c r="I25" s="275">
        <f t="shared" si="1"/>
        <v>0</v>
      </c>
      <c r="J25" s="275">
        <f t="shared" si="2"/>
        <v>0</v>
      </c>
      <c r="K25" s="276">
        <f t="shared" si="6"/>
        <v>0</v>
      </c>
      <c r="L25" s="277">
        <v>0.82</v>
      </c>
      <c r="M25" s="278">
        <f t="shared" si="4"/>
        <v>0.82</v>
      </c>
    </row>
    <row r="26" spans="1:13" s="3" customFormat="1" ht="11.25">
      <c r="A26" s="271">
        <f t="shared" si="5"/>
        <v>16</v>
      </c>
      <c r="B26" s="272"/>
      <c r="C26" s="273" t="s">
        <v>414</v>
      </c>
      <c r="D26" s="272" t="s">
        <v>379</v>
      </c>
      <c r="E26" s="274">
        <v>10</v>
      </c>
      <c r="F26" s="275"/>
      <c r="G26" s="275"/>
      <c r="H26" s="275">
        <f t="shared" si="0"/>
        <v>0</v>
      </c>
      <c r="I26" s="275">
        <f t="shared" si="1"/>
        <v>0</v>
      </c>
      <c r="J26" s="275">
        <f t="shared" si="2"/>
        <v>0</v>
      </c>
      <c r="K26" s="276">
        <f t="shared" si="6"/>
        <v>0</v>
      </c>
      <c r="L26" s="277">
        <v>0.6</v>
      </c>
      <c r="M26" s="278">
        <f t="shared" si="4"/>
        <v>6</v>
      </c>
    </row>
    <row r="27" spans="1:13" s="3" customFormat="1" ht="11.25">
      <c r="A27" s="271">
        <f t="shared" si="5"/>
        <v>17</v>
      </c>
      <c r="B27" s="272"/>
      <c r="C27" s="273" t="s">
        <v>415</v>
      </c>
      <c r="D27" s="272" t="s">
        <v>379</v>
      </c>
      <c r="E27" s="274">
        <v>1</v>
      </c>
      <c r="F27" s="275"/>
      <c r="G27" s="275"/>
      <c r="H27" s="275">
        <f t="shared" si="0"/>
        <v>0</v>
      </c>
      <c r="I27" s="275">
        <f t="shared" si="1"/>
        <v>0</v>
      </c>
      <c r="J27" s="275">
        <f t="shared" si="2"/>
        <v>0</v>
      </c>
      <c r="K27" s="276">
        <f t="shared" si="6"/>
        <v>0</v>
      </c>
      <c r="L27" s="277">
        <v>1.42</v>
      </c>
      <c r="M27" s="278">
        <f t="shared" si="4"/>
        <v>1.42</v>
      </c>
    </row>
    <row r="28" spans="1:13" s="3" customFormat="1" ht="11.25">
      <c r="A28" s="271">
        <f t="shared" si="5"/>
        <v>18</v>
      </c>
      <c r="B28" s="272"/>
      <c r="C28" s="273" t="s">
        <v>416</v>
      </c>
      <c r="D28" s="272" t="s">
        <v>379</v>
      </c>
      <c r="E28" s="274">
        <v>155</v>
      </c>
      <c r="F28" s="275"/>
      <c r="G28" s="275"/>
      <c r="H28" s="275">
        <f t="shared" si="0"/>
        <v>0</v>
      </c>
      <c r="I28" s="275">
        <f t="shared" si="1"/>
        <v>0</v>
      </c>
      <c r="J28" s="275">
        <f t="shared" si="2"/>
        <v>0</v>
      </c>
      <c r="K28" s="276">
        <f t="shared" si="6"/>
        <v>0</v>
      </c>
      <c r="L28" s="277">
        <v>0.9</v>
      </c>
      <c r="M28" s="278">
        <f>ROUND(E28*L28,3)</f>
        <v>139.5</v>
      </c>
    </row>
    <row r="29" spans="1:13" s="3" customFormat="1" ht="11.25">
      <c r="A29" s="271">
        <f t="shared" si="5"/>
        <v>19</v>
      </c>
      <c r="B29" s="272"/>
      <c r="C29" s="273" t="s">
        <v>417</v>
      </c>
      <c r="D29" s="272" t="s">
        <v>379</v>
      </c>
      <c r="E29" s="274">
        <v>70</v>
      </c>
      <c r="F29" s="275"/>
      <c r="G29" s="275"/>
      <c r="H29" s="275">
        <f t="shared" si="0"/>
        <v>0</v>
      </c>
      <c r="I29" s="275">
        <f t="shared" si="1"/>
        <v>0</v>
      </c>
      <c r="J29" s="275">
        <f t="shared" si="2"/>
        <v>0</v>
      </c>
      <c r="K29" s="276">
        <f t="shared" si="6"/>
        <v>0</v>
      </c>
      <c r="L29" s="277">
        <v>0.27</v>
      </c>
      <c r="M29" s="278">
        <f t="shared" si="4"/>
        <v>18.899999999999999</v>
      </c>
    </row>
    <row r="30" spans="1:13" s="3" customFormat="1" ht="11.25">
      <c r="A30" s="271">
        <f t="shared" si="5"/>
        <v>20</v>
      </c>
      <c r="B30" s="272"/>
      <c r="C30" s="273" t="s">
        <v>418</v>
      </c>
      <c r="D30" s="272" t="s">
        <v>379</v>
      </c>
      <c r="E30" s="274">
        <v>15</v>
      </c>
      <c r="F30" s="275"/>
      <c r="G30" s="275"/>
      <c r="H30" s="275">
        <f t="shared" si="0"/>
        <v>0</v>
      </c>
      <c r="I30" s="275">
        <f t="shared" si="1"/>
        <v>0</v>
      </c>
      <c r="J30" s="275">
        <f t="shared" si="2"/>
        <v>0</v>
      </c>
      <c r="K30" s="276">
        <f t="shared" si="6"/>
        <v>0</v>
      </c>
      <c r="L30" s="277">
        <v>0.13</v>
      </c>
      <c r="M30" s="278">
        <f t="shared" si="4"/>
        <v>1.95</v>
      </c>
    </row>
    <row r="31" spans="1:13" s="3" customFormat="1" ht="11.25">
      <c r="A31" s="271">
        <f t="shared" si="5"/>
        <v>21</v>
      </c>
      <c r="B31" s="272"/>
      <c r="C31" s="273" t="s">
        <v>419</v>
      </c>
      <c r="D31" s="272" t="s">
        <v>379</v>
      </c>
      <c r="E31" s="274">
        <v>36</v>
      </c>
      <c r="F31" s="275"/>
      <c r="G31" s="275"/>
      <c r="H31" s="275">
        <f t="shared" si="0"/>
        <v>0</v>
      </c>
      <c r="I31" s="275">
        <f t="shared" si="1"/>
        <v>0</v>
      </c>
      <c r="J31" s="275">
        <f t="shared" si="2"/>
        <v>0</v>
      </c>
      <c r="K31" s="276">
        <f t="shared" si="6"/>
        <v>0</v>
      </c>
      <c r="L31" s="277">
        <v>0.45</v>
      </c>
      <c r="M31" s="278">
        <f t="shared" si="4"/>
        <v>16.2</v>
      </c>
    </row>
    <row r="32" spans="1:13" s="3" customFormat="1" ht="11.25">
      <c r="A32" s="271">
        <f t="shared" si="5"/>
        <v>22</v>
      </c>
      <c r="B32" s="272"/>
      <c r="C32" s="273" t="s">
        <v>420</v>
      </c>
      <c r="D32" s="272" t="s">
        <v>379</v>
      </c>
      <c r="E32" s="274">
        <v>6</v>
      </c>
      <c r="F32" s="275"/>
      <c r="G32" s="275"/>
      <c r="H32" s="275">
        <f t="shared" si="0"/>
        <v>0</v>
      </c>
      <c r="I32" s="275">
        <f t="shared" si="1"/>
        <v>0</v>
      </c>
      <c r="J32" s="275">
        <f t="shared" si="2"/>
        <v>0</v>
      </c>
      <c r="K32" s="276">
        <f t="shared" si="6"/>
        <v>0</v>
      </c>
      <c r="L32" s="277">
        <v>2.8</v>
      </c>
      <c r="M32" s="278">
        <f t="shared" si="4"/>
        <v>16.8</v>
      </c>
    </row>
    <row r="33" spans="1:13" s="3" customFormat="1" ht="11.25">
      <c r="A33" s="271">
        <f t="shared" si="5"/>
        <v>23</v>
      </c>
      <c r="B33" s="272"/>
      <c r="C33" s="273" t="s">
        <v>421</v>
      </c>
      <c r="D33" s="272" t="s">
        <v>379</v>
      </c>
      <c r="E33" s="274">
        <v>4</v>
      </c>
      <c r="F33" s="275"/>
      <c r="G33" s="275"/>
      <c r="H33" s="275">
        <f t="shared" si="0"/>
        <v>0</v>
      </c>
      <c r="I33" s="275">
        <f t="shared" si="1"/>
        <v>0</v>
      </c>
      <c r="J33" s="275">
        <f t="shared" si="2"/>
        <v>0</v>
      </c>
      <c r="K33" s="276">
        <f t="shared" si="6"/>
        <v>0</v>
      </c>
      <c r="L33" s="277">
        <v>1.4</v>
      </c>
      <c r="M33" s="278">
        <f t="shared" si="4"/>
        <v>5.6</v>
      </c>
    </row>
    <row r="34" spans="1:13" s="3" customFormat="1" ht="11.25">
      <c r="A34" s="271">
        <f t="shared" si="5"/>
        <v>24</v>
      </c>
      <c r="B34" s="272"/>
      <c r="C34" s="273" t="s">
        <v>422</v>
      </c>
      <c r="D34" s="272" t="s">
        <v>379</v>
      </c>
      <c r="E34" s="274">
        <v>9</v>
      </c>
      <c r="F34" s="275"/>
      <c r="G34" s="275"/>
      <c r="H34" s="275">
        <f t="shared" si="0"/>
        <v>0</v>
      </c>
      <c r="I34" s="275">
        <f t="shared" si="1"/>
        <v>0</v>
      </c>
      <c r="J34" s="275">
        <f t="shared" si="2"/>
        <v>0</v>
      </c>
      <c r="K34" s="276">
        <f t="shared" si="6"/>
        <v>0</v>
      </c>
      <c r="L34" s="277">
        <v>0</v>
      </c>
      <c r="M34" s="278">
        <f t="shared" si="4"/>
        <v>0</v>
      </c>
    </row>
    <row r="35" spans="1:13" s="3" customFormat="1" ht="11.25">
      <c r="A35" s="271">
        <f t="shared" si="5"/>
        <v>25</v>
      </c>
      <c r="B35" s="272"/>
      <c r="C35" s="273" t="s">
        <v>423</v>
      </c>
      <c r="D35" s="272" t="s">
        <v>379</v>
      </c>
      <c r="E35" s="274">
        <v>10</v>
      </c>
      <c r="F35" s="275"/>
      <c r="G35" s="275"/>
      <c r="H35" s="275">
        <f t="shared" si="0"/>
        <v>0</v>
      </c>
      <c r="I35" s="275">
        <f t="shared" si="1"/>
        <v>0</v>
      </c>
      <c r="J35" s="275">
        <f t="shared" si="2"/>
        <v>0</v>
      </c>
      <c r="K35" s="276">
        <f t="shared" si="6"/>
        <v>0</v>
      </c>
      <c r="L35" s="277">
        <v>0</v>
      </c>
      <c r="M35" s="278">
        <f t="shared" si="4"/>
        <v>0</v>
      </c>
    </row>
    <row r="36" spans="1:13" s="3" customFormat="1" ht="11.25">
      <c r="A36" s="271">
        <f t="shared" si="5"/>
        <v>26</v>
      </c>
      <c r="B36" s="272"/>
      <c r="C36" s="273" t="s">
        <v>424</v>
      </c>
      <c r="D36" s="272" t="s">
        <v>379</v>
      </c>
      <c r="E36" s="274">
        <v>10</v>
      </c>
      <c r="F36" s="275"/>
      <c r="G36" s="275"/>
      <c r="H36" s="275">
        <f t="shared" si="0"/>
        <v>0</v>
      </c>
      <c r="I36" s="275">
        <f t="shared" si="1"/>
        <v>0</v>
      </c>
      <c r="J36" s="275">
        <f t="shared" si="2"/>
        <v>0</v>
      </c>
      <c r="K36" s="276">
        <f t="shared" si="6"/>
        <v>0</v>
      </c>
      <c r="L36" s="277">
        <v>0</v>
      </c>
      <c r="M36" s="278">
        <f t="shared" si="4"/>
        <v>0</v>
      </c>
    </row>
    <row r="37" spans="1:13" s="3" customFormat="1" ht="11.25">
      <c r="A37" s="271">
        <f t="shared" si="5"/>
        <v>27</v>
      </c>
      <c r="B37" s="272"/>
      <c r="C37" s="273" t="s">
        <v>425</v>
      </c>
      <c r="D37" s="272" t="s">
        <v>379</v>
      </c>
      <c r="E37" s="274">
        <v>1</v>
      </c>
      <c r="F37" s="275"/>
      <c r="G37" s="275"/>
      <c r="H37" s="275">
        <f t="shared" si="0"/>
        <v>0</v>
      </c>
      <c r="I37" s="275">
        <f t="shared" si="1"/>
        <v>0</v>
      </c>
      <c r="J37" s="275">
        <f t="shared" si="2"/>
        <v>0</v>
      </c>
      <c r="K37" s="276">
        <f t="shared" si="6"/>
        <v>0</v>
      </c>
      <c r="L37" s="277">
        <v>2.71</v>
      </c>
      <c r="M37" s="278">
        <f>ROUND(E37*L37,3)</f>
        <v>2.71</v>
      </c>
    </row>
    <row r="38" spans="1:13" s="3" customFormat="1" ht="11.25">
      <c r="A38" s="271">
        <f t="shared" si="5"/>
        <v>28</v>
      </c>
      <c r="B38" s="272"/>
      <c r="C38" s="273" t="s">
        <v>426</v>
      </c>
      <c r="D38" s="272" t="s">
        <v>379</v>
      </c>
      <c r="E38" s="274">
        <v>20</v>
      </c>
      <c r="F38" s="275"/>
      <c r="G38" s="275"/>
      <c r="H38" s="275">
        <f t="shared" si="0"/>
        <v>0</v>
      </c>
      <c r="I38" s="275">
        <f t="shared" si="1"/>
        <v>0</v>
      </c>
      <c r="J38" s="275">
        <f t="shared" si="2"/>
        <v>0</v>
      </c>
      <c r="K38" s="276">
        <f t="shared" si="6"/>
        <v>0</v>
      </c>
      <c r="L38" s="277">
        <v>1.22</v>
      </c>
      <c r="M38" s="278">
        <f>ROUND(E38*L38,3)</f>
        <v>24.4</v>
      </c>
    </row>
    <row r="39" spans="1:13" s="3" customFormat="1" ht="11.25">
      <c r="A39" s="271">
        <f t="shared" si="5"/>
        <v>29</v>
      </c>
      <c r="B39" s="272"/>
      <c r="C39" s="273" t="s">
        <v>427</v>
      </c>
      <c r="D39" s="272" t="s">
        <v>379</v>
      </c>
      <c r="E39" s="274">
        <v>2</v>
      </c>
      <c r="F39" s="275"/>
      <c r="G39" s="275"/>
      <c r="H39" s="275">
        <f t="shared" si="0"/>
        <v>0</v>
      </c>
      <c r="I39" s="275">
        <f t="shared" si="1"/>
        <v>0</v>
      </c>
      <c r="J39" s="275">
        <f t="shared" si="2"/>
        <v>0</v>
      </c>
      <c r="K39" s="276">
        <f t="shared" si="6"/>
        <v>0</v>
      </c>
      <c r="L39" s="277">
        <v>3.87</v>
      </c>
      <c r="M39" s="278">
        <f>ROUND(E39*L39,3)</f>
        <v>7.74</v>
      </c>
    </row>
    <row r="40" spans="1:13" s="3" customFormat="1" ht="11.25">
      <c r="A40" s="271">
        <f t="shared" si="5"/>
        <v>30</v>
      </c>
      <c r="B40" s="272"/>
      <c r="C40" s="273" t="s">
        <v>428</v>
      </c>
      <c r="D40" s="272" t="s">
        <v>379</v>
      </c>
      <c r="E40" s="274">
        <v>120</v>
      </c>
      <c r="F40" s="275"/>
      <c r="G40" s="275"/>
      <c r="H40" s="275">
        <f t="shared" si="0"/>
        <v>0</v>
      </c>
      <c r="I40" s="275">
        <f t="shared" si="1"/>
        <v>0</v>
      </c>
      <c r="J40" s="275">
        <f t="shared" si="2"/>
        <v>0</v>
      </c>
      <c r="K40" s="276">
        <f t="shared" si="6"/>
        <v>0</v>
      </c>
      <c r="L40" s="277">
        <v>3.1</v>
      </c>
      <c r="M40" s="278">
        <f>ROUND(E40*L40,3)</f>
        <v>372</v>
      </c>
    </row>
    <row r="41" spans="1:13" s="3" customFormat="1" ht="11.25">
      <c r="A41" s="271">
        <f t="shared" si="5"/>
        <v>31</v>
      </c>
      <c r="B41" s="272"/>
      <c r="C41" s="273" t="s">
        <v>429</v>
      </c>
      <c r="D41" s="272" t="s">
        <v>379</v>
      </c>
      <c r="E41" s="274">
        <v>40</v>
      </c>
      <c r="F41" s="275"/>
      <c r="G41" s="275"/>
      <c r="H41" s="275">
        <f t="shared" si="0"/>
        <v>0</v>
      </c>
      <c r="I41" s="275">
        <f t="shared" si="1"/>
        <v>0</v>
      </c>
      <c r="J41" s="275">
        <f t="shared" si="2"/>
        <v>0</v>
      </c>
      <c r="K41" s="276">
        <f t="shared" si="6"/>
        <v>0</v>
      </c>
      <c r="L41" s="277">
        <v>1.93</v>
      </c>
      <c r="M41" s="278">
        <f t="shared" si="4"/>
        <v>77.2</v>
      </c>
    </row>
    <row r="42" spans="1:13" s="3" customFormat="1" ht="45">
      <c r="A42" s="271"/>
      <c r="B42" s="272"/>
      <c r="C42" s="273" t="s">
        <v>430</v>
      </c>
      <c r="D42" s="272"/>
      <c r="E42" s="274"/>
      <c r="F42" s="275"/>
      <c r="G42" s="275"/>
      <c r="H42" s="275">
        <f t="shared" si="0"/>
        <v>0</v>
      </c>
      <c r="I42" s="275">
        <f t="shared" si="1"/>
        <v>0</v>
      </c>
      <c r="J42" s="275">
        <f t="shared" si="2"/>
        <v>0</v>
      </c>
      <c r="K42" s="276"/>
      <c r="L42" s="277"/>
      <c r="M42" s="278">
        <f t="shared" si="4"/>
        <v>0</v>
      </c>
    </row>
    <row r="43" spans="1:13" s="3" customFormat="1" ht="22.5">
      <c r="A43" s="271">
        <v>32</v>
      </c>
      <c r="B43" s="272"/>
      <c r="C43" s="273" t="s">
        <v>431</v>
      </c>
      <c r="D43" s="272" t="s">
        <v>379</v>
      </c>
      <c r="E43" s="274">
        <v>1</v>
      </c>
      <c r="F43" s="275"/>
      <c r="G43" s="275"/>
      <c r="H43" s="275">
        <f t="shared" si="0"/>
        <v>0</v>
      </c>
      <c r="I43" s="275">
        <f t="shared" si="1"/>
        <v>0</v>
      </c>
      <c r="J43" s="275">
        <f t="shared" si="2"/>
        <v>0</v>
      </c>
      <c r="K43" s="276">
        <f t="shared" si="6"/>
        <v>0</v>
      </c>
      <c r="L43" s="277"/>
      <c r="M43" s="278">
        <f t="shared" si="4"/>
        <v>0</v>
      </c>
    </row>
    <row r="44" spans="1:13" s="3" customFormat="1" ht="22.5">
      <c r="A44" s="271">
        <f t="shared" si="5"/>
        <v>33</v>
      </c>
      <c r="B44" s="272"/>
      <c r="C44" s="273" t="s">
        <v>432</v>
      </c>
      <c r="D44" s="272" t="s">
        <v>379</v>
      </c>
      <c r="E44" s="274">
        <v>20</v>
      </c>
      <c r="F44" s="275"/>
      <c r="G44" s="275"/>
      <c r="H44" s="275">
        <f t="shared" si="0"/>
        <v>0</v>
      </c>
      <c r="I44" s="275">
        <f t="shared" si="1"/>
        <v>0</v>
      </c>
      <c r="J44" s="275">
        <f t="shared" si="2"/>
        <v>0</v>
      </c>
      <c r="K44" s="276">
        <f t="shared" si="6"/>
        <v>0</v>
      </c>
      <c r="L44" s="277"/>
      <c r="M44" s="278">
        <f>ROUND(E44*L44,3)</f>
        <v>0</v>
      </c>
    </row>
    <row r="45" spans="1:13" s="3" customFormat="1" ht="22.5">
      <c r="A45" s="271">
        <f t="shared" si="5"/>
        <v>34</v>
      </c>
      <c r="B45" s="272"/>
      <c r="C45" s="273" t="s">
        <v>433</v>
      </c>
      <c r="D45" s="272" t="s">
        <v>379</v>
      </c>
      <c r="E45" s="274">
        <v>2</v>
      </c>
      <c r="F45" s="275"/>
      <c r="G45" s="275"/>
      <c r="H45" s="275">
        <f t="shared" si="0"/>
        <v>0</v>
      </c>
      <c r="I45" s="275">
        <f t="shared" si="1"/>
        <v>0</v>
      </c>
      <c r="J45" s="275">
        <f t="shared" si="2"/>
        <v>0</v>
      </c>
      <c r="K45" s="276">
        <f t="shared" si="6"/>
        <v>0</v>
      </c>
      <c r="L45" s="277"/>
      <c r="M45" s="278">
        <f t="shared" si="4"/>
        <v>0</v>
      </c>
    </row>
    <row r="46" spans="1:13" s="3" customFormat="1" ht="22.5">
      <c r="A46" s="271">
        <f t="shared" si="5"/>
        <v>35</v>
      </c>
      <c r="B46" s="272"/>
      <c r="C46" s="273" t="s">
        <v>434</v>
      </c>
      <c r="D46" s="272" t="s">
        <v>379</v>
      </c>
      <c r="E46" s="274">
        <v>50</v>
      </c>
      <c r="F46" s="275"/>
      <c r="G46" s="275"/>
      <c r="H46" s="275">
        <f t="shared" si="0"/>
        <v>0</v>
      </c>
      <c r="I46" s="275">
        <f t="shared" si="1"/>
        <v>0</v>
      </c>
      <c r="J46" s="275">
        <f t="shared" si="2"/>
        <v>0</v>
      </c>
      <c r="K46" s="276">
        <f t="shared" si="6"/>
        <v>0</v>
      </c>
      <c r="L46" s="277"/>
      <c r="M46" s="278">
        <f t="shared" si="4"/>
        <v>0</v>
      </c>
    </row>
    <row r="47" spans="1:13" s="3" customFormat="1" ht="22.5">
      <c r="A47" s="271">
        <f t="shared" si="5"/>
        <v>36</v>
      </c>
      <c r="B47" s="272"/>
      <c r="C47" s="273" t="s">
        <v>435</v>
      </c>
      <c r="D47" s="272" t="s">
        <v>379</v>
      </c>
      <c r="E47" s="274">
        <v>50</v>
      </c>
      <c r="F47" s="275"/>
      <c r="G47" s="275"/>
      <c r="H47" s="275">
        <f t="shared" si="0"/>
        <v>0</v>
      </c>
      <c r="I47" s="275">
        <f t="shared" si="1"/>
        <v>0</v>
      </c>
      <c r="J47" s="275">
        <f t="shared" si="2"/>
        <v>0</v>
      </c>
      <c r="K47" s="276">
        <f>ROUND(E47*H47,2)</f>
        <v>0</v>
      </c>
      <c r="L47" s="277">
        <v>0</v>
      </c>
      <c r="M47" s="278">
        <f t="shared" si="4"/>
        <v>0</v>
      </c>
    </row>
    <row r="48" spans="1:13" s="3" customFormat="1" ht="11.25">
      <c r="A48" s="271">
        <f t="shared" si="5"/>
        <v>37</v>
      </c>
      <c r="B48" s="272"/>
      <c r="C48" s="273" t="s">
        <v>436</v>
      </c>
      <c r="D48" s="272" t="s">
        <v>379</v>
      </c>
      <c r="E48" s="274">
        <v>15</v>
      </c>
      <c r="F48" s="275"/>
      <c r="G48" s="275"/>
      <c r="H48" s="275">
        <f t="shared" si="0"/>
        <v>0</v>
      </c>
      <c r="I48" s="275">
        <f t="shared" si="1"/>
        <v>0</v>
      </c>
      <c r="J48" s="275">
        <f t="shared" si="2"/>
        <v>0</v>
      </c>
      <c r="K48" s="276">
        <f t="shared" si="6"/>
        <v>0</v>
      </c>
      <c r="L48" s="277">
        <v>0.17</v>
      </c>
      <c r="M48" s="278">
        <f t="shared" si="4"/>
        <v>2.5499999999999998</v>
      </c>
    </row>
    <row r="49" spans="1:13" s="3" customFormat="1" ht="11.25">
      <c r="A49" s="271">
        <f t="shared" si="5"/>
        <v>38</v>
      </c>
      <c r="B49" s="272"/>
      <c r="C49" s="273" t="s">
        <v>437</v>
      </c>
      <c r="D49" s="272" t="s">
        <v>379</v>
      </c>
      <c r="E49" s="274">
        <v>15</v>
      </c>
      <c r="F49" s="275"/>
      <c r="G49" s="275"/>
      <c r="H49" s="275">
        <f t="shared" si="0"/>
        <v>0</v>
      </c>
      <c r="I49" s="275">
        <f t="shared" si="1"/>
        <v>0</v>
      </c>
      <c r="J49" s="275">
        <f t="shared" si="2"/>
        <v>0</v>
      </c>
      <c r="K49" s="276">
        <f t="shared" si="6"/>
        <v>0</v>
      </c>
      <c r="L49" s="277">
        <v>0.114</v>
      </c>
      <c r="M49" s="278">
        <f t="shared" si="4"/>
        <v>1.71</v>
      </c>
    </row>
    <row r="50" spans="1:13" s="3" customFormat="1" ht="11.25">
      <c r="A50" s="271">
        <f t="shared" si="5"/>
        <v>39</v>
      </c>
      <c r="B50" s="272"/>
      <c r="C50" s="273" t="s">
        <v>438</v>
      </c>
      <c r="D50" s="272" t="s">
        <v>133</v>
      </c>
      <c r="E50" s="274">
        <v>50</v>
      </c>
      <c r="F50" s="275"/>
      <c r="G50" s="275"/>
      <c r="H50" s="275">
        <f t="shared" si="0"/>
        <v>0</v>
      </c>
      <c r="I50" s="275">
        <f t="shared" si="1"/>
        <v>0</v>
      </c>
      <c r="J50" s="275">
        <f t="shared" si="2"/>
        <v>0</v>
      </c>
      <c r="K50" s="276">
        <f t="shared" si="6"/>
        <v>0</v>
      </c>
      <c r="L50" s="277">
        <v>7.39</v>
      </c>
      <c r="M50" s="278">
        <f t="shared" si="4"/>
        <v>369.5</v>
      </c>
    </row>
    <row r="51" spans="1:13" s="3" customFormat="1" ht="11.25">
      <c r="A51" s="271">
        <f t="shared" si="5"/>
        <v>40</v>
      </c>
      <c r="B51" s="272"/>
      <c r="C51" s="273" t="s">
        <v>439</v>
      </c>
      <c r="D51" s="272" t="s">
        <v>133</v>
      </c>
      <c r="E51" s="274">
        <v>12</v>
      </c>
      <c r="F51" s="275"/>
      <c r="G51" s="275"/>
      <c r="H51" s="275">
        <f t="shared" si="0"/>
        <v>0</v>
      </c>
      <c r="I51" s="275">
        <f t="shared" si="1"/>
        <v>0</v>
      </c>
      <c r="J51" s="275">
        <f t="shared" si="2"/>
        <v>0</v>
      </c>
      <c r="K51" s="276">
        <f t="shared" si="6"/>
        <v>0</v>
      </c>
      <c r="L51" s="277">
        <v>13.4</v>
      </c>
      <c r="M51" s="278">
        <f t="shared" si="4"/>
        <v>160.80000000000001</v>
      </c>
    </row>
    <row r="52" spans="1:13" s="3" customFormat="1" ht="11.25">
      <c r="A52" s="271">
        <f t="shared" si="5"/>
        <v>41</v>
      </c>
      <c r="B52" s="272"/>
      <c r="C52" s="273" t="s">
        <v>440</v>
      </c>
      <c r="D52" s="272" t="s">
        <v>379</v>
      </c>
      <c r="E52" s="274">
        <v>60</v>
      </c>
      <c r="F52" s="275"/>
      <c r="G52" s="275"/>
      <c r="H52" s="275">
        <f t="shared" si="0"/>
        <v>0</v>
      </c>
      <c r="I52" s="275">
        <f t="shared" si="1"/>
        <v>0</v>
      </c>
      <c r="J52" s="275">
        <f t="shared" si="2"/>
        <v>0</v>
      </c>
      <c r="K52" s="276">
        <f t="shared" si="6"/>
        <v>0</v>
      </c>
      <c r="L52" s="277">
        <v>2.5099999999999998</v>
      </c>
      <c r="M52" s="278">
        <f t="shared" si="4"/>
        <v>150.6</v>
      </c>
    </row>
    <row r="53" spans="1:13" s="3" customFormat="1" ht="11.25">
      <c r="A53" s="271">
        <f>A52+1</f>
        <v>42</v>
      </c>
      <c r="B53" s="272"/>
      <c r="C53" s="273" t="s">
        <v>441</v>
      </c>
      <c r="D53" s="272" t="s">
        <v>379</v>
      </c>
      <c r="E53" s="274">
        <v>240</v>
      </c>
      <c r="F53" s="275"/>
      <c r="G53" s="275"/>
      <c r="H53" s="275">
        <f t="shared" si="0"/>
        <v>0</v>
      </c>
      <c r="I53" s="275">
        <f t="shared" si="1"/>
        <v>0</v>
      </c>
      <c r="J53" s="275">
        <f t="shared" si="2"/>
        <v>0</v>
      </c>
      <c r="K53" s="276">
        <f t="shared" si="6"/>
        <v>0</v>
      </c>
      <c r="L53" s="277">
        <v>0</v>
      </c>
      <c r="M53" s="278">
        <f t="shared" si="4"/>
        <v>0</v>
      </c>
    </row>
    <row r="54" spans="1:13" s="3" customFormat="1" ht="11.25">
      <c r="A54" s="271">
        <f t="shared" si="5"/>
        <v>43</v>
      </c>
      <c r="B54" s="272"/>
      <c r="C54" s="273" t="s">
        <v>442</v>
      </c>
      <c r="D54" s="272" t="s">
        <v>379</v>
      </c>
      <c r="E54" s="274">
        <v>240</v>
      </c>
      <c r="F54" s="275"/>
      <c r="G54" s="275"/>
      <c r="H54" s="275">
        <f t="shared" si="0"/>
        <v>0</v>
      </c>
      <c r="I54" s="275">
        <f t="shared" si="1"/>
        <v>0</v>
      </c>
      <c r="J54" s="275">
        <f t="shared" si="2"/>
        <v>0</v>
      </c>
      <c r="K54" s="276">
        <f t="shared" si="6"/>
        <v>0</v>
      </c>
      <c r="L54" s="277">
        <v>0</v>
      </c>
      <c r="M54" s="278">
        <f t="shared" si="4"/>
        <v>0</v>
      </c>
    </row>
    <row r="55" spans="1:13" s="3" customFormat="1" ht="11.25">
      <c r="A55" s="271">
        <f t="shared" si="5"/>
        <v>44</v>
      </c>
      <c r="B55" s="272"/>
      <c r="C55" s="273" t="s">
        <v>443</v>
      </c>
      <c r="D55" s="272" t="s">
        <v>379</v>
      </c>
      <c r="E55" s="274">
        <v>280</v>
      </c>
      <c r="F55" s="275"/>
      <c r="G55" s="275"/>
      <c r="H55" s="275">
        <f t="shared" si="0"/>
        <v>0</v>
      </c>
      <c r="I55" s="275">
        <f t="shared" si="1"/>
        <v>0</v>
      </c>
      <c r="J55" s="275">
        <f t="shared" si="2"/>
        <v>0</v>
      </c>
      <c r="K55" s="276">
        <f t="shared" si="6"/>
        <v>0</v>
      </c>
      <c r="L55" s="277">
        <v>0</v>
      </c>
      <c r="M55" s="278">
        <f t="shared" si="4"/>
        <v>0</v>
      </c>
    </row>
    <row r="56" spans="1:13" s="3" customFormat="1" ht="11.25">
      <c r="A56" s="271">
        <f t="shared" si="5"/>
        <v>45</v>
      </c>
      <c r="B56" s="272"/>
      <c r="C56" s="273" t="s">
        <v>444</v>
      </c>
      <c r="D56" s="272" t="s">
        <v>379</v>
      </c>
      <c r="E56" s="274">
        <v>280</v>
      </c>
      <c r="F56" s="275"/>
      <c r="G56" s="275"/>
      <c r="H56" s="275">
        <f t="shared" si="0"/>
        <v>0</v>
      </c>
      <c r="I56" s="275">
        <f t="shared" si="1"/>
        <v>0</v>
      </c>
      <c r="J56" s="275">
        <f t="shared" si="2"/>
        <v>0</v>
      </c>
      <c r="K56" s="276">
        <f t="shared" si="6"/>
        <v>0</v>
      </c>
      <c r="L56" s="277">
        <v>0</v>
      </c>
      <c r="M56" s="278">
        <f t="shared" si="4"/>
        <v>0</v>
      </c>
    </row>
    <row r="57" spans="1:13" s="3" customFormat="1" ht="11.25">
      <c r="A57" s="271">
        <f t="shared" si="5"/>
        <v>46</v>
      </c>
      <c r="B57" s="272"/>
      <c r="C57" s="273" t="s">
        <v>445</v>
      </c>
      <c r="D57" s="272" t="s">
        <v>379</v>
      </c>
      <c r="E57" s="274">
        <v>12</v>
      </c>
      <c r="F57" s="275"/>
      <c r="G57" s="275"/>
      <c r="H57" s="275">
        <f t="shared" si="0"/>
        <v>0</v>
      </c>
      <c r="I57" s="275">
        <f t="shared" si="1"/>
        <v>0</v>
      </c>
      <c r="J57" s="275">
        <f t="shared" si="2"/>
        <v>0</v>
      </c>
      <c r="K57" s="276">
        <f t="shared" si="6"/>
        <v>0</v>
      </c>
      <c r="L57" s="277">
        <v>0.5</v>
      </c>
      <c r="M57" s="278">
        <f t="shared" si="4"/>
        <v>6</v>
      </c>
    </row>
    <row r="58" spans="1:13" s="3" customFormat="1" ht="11.25">
      <c r="A58" s="271">
        <f t="shared" si="5"/>
        <v>47</v>
      </c>
      <c r="B58" s="272"/>
      <c r="C58" s="273" t="s">
        <v>446</v>
      </c>
      <c r="D58" s="272" t="s">
        <v>379</v>
      </c>
      <c r="E58" s="274">
        <v>150</v>
      </c>
      <c r="F58" s="275"/>
      <c r="G58" s="275"/>
      <c r="H58" s="275">
        <f t="shared" si="0"/>
        <v>0</v>
      </c>
      <c r="I58" s="275">
        <f t="shared" si="1"/>
        <v>0</v>
      </c>
      <c r="J58" s="275">
        <f t="shared" si="2"/>
        <v>0</v>
      </c>
      <c r="K58" s="276">
        <f t="shared" si="6"/>
        <v>0</v>
      </c>
      <c r="L58" s="277">
        <v>0.45</v>
      </c>
      <c r="M58" s="278">
        <f t="shared" si="4"/>
        <v>67.5</v>
      </c>
    </row>
    <row r="59" spans="1:13" s="3" customFormat="1" ht="11.25">
      <c r="A59" s="271">
        <f t="shared" si="5"/>
        <v>48</v>
      </c>
      <c r="B59" s="272"/>
      <c r="C59" s="273" t="s">
        <v>447</v>
      </c>
      <c r="D59" s="272" t="s">
        <v>379</v>
      </c>
      <c r="E59" s="274">
        <v>20</v>
      </c>
      <c r="F59" s="275"/>
      <c r="G59" s="275"/>
      <c r="H59" s="275">
        <f t="shared" si="0"/>
        <v>0</v>
      </c>
      <c r="I59" s="275">
        <f t="shared" si="1"/>
        <v>0</v>
      </c>
      <c r="J59" s="275">
        <f t="shared" si="2"/>
        <v>0</v>
      </c>
      <c r="K59" s="276">
        <f t="shared" si="6"/>
        <v>0</v>
      </c>
      <c r="L59" s="277">
        <v>0.13600000000000001</v>
      </c>
      <c r="M59" s="278">
        <f t="shared" si="4"/>
        <v>2.72</v>
      </c>
    </row>
    <row r="60" spans="1:13" s="3" customFormat="1" ht="11.25">
      <c r="A60" s="271">
        <f t="shared" si="5"/>
        <v>49</v>
      </c>
      <c r="B60" s="272"/>
      <c r="C60" s="273" t="s">
        <v>448</v>
      </c>
      <c r="D60" s="272" t="s">
        <v>379</v>
      </c>
      <c r="E60" s="274">
        <v>14</v>
      </c>
      <c r="F60" s="275"/>
      <c r="G60" s="275"/>
      <c r="H60" s="275">
        <f t="shared" si="0"/>
        <v>0</v>
      </c>
      <c r="I60" s="275">
        <f t="shared" si="1"/>
        <v>0</v>
      </c>
      <c r="J60" s="275">
        <f t="shared" si="2"/>
        <v>0</v>
      </c>
      <c r="K60" s="276">
        <f t="shared" si="6"/>
        <v>0</v>
      </c>
      <c r="L60" s="277">
        <v>0.3</v>
      </c>
      <c r="M60" s="278">
        <f t="shared" si="4"/>
        <v>4.2</v>
      </c>
    </row>
    <row r="61" spans="1:13" s="3" customFormat="1" ht="11.25">
      <c r="A61" s="271"/>
      <c r="B61" s="272"/>
      <c r="C61" s="257" t="s">
        <v>449</v>
      </c>
      <c r="D61" s="272"/>
      <c r="E61" s="274"/>
      <c r="F61" s="275"/>
      <c r="G61" s="275"/>
      <c r="H61" s="275">
        <f t="shared" si="0"/>
        <v>0</v>
      </c>
      <c r="I61" s="275">
        <f t="shared" si="1"/>
        <v>0</v>
      </c>
      <c r="J61" s="275">
        <f t="shared" si="2"/>
        <v>0</v>
      </c>
      <c r="K61" s="276">
        <f t="shared" si="6"/>
        <v>0</v>
      </c>
      <c r="L61" s="277">
        <v>0</v>
      </c>
      <c r="M61" s="278">
        <f t="shared" si="4"/>
        <v>0</v>
      </c>
    </row>
    <row r="62" spans="1:13" s="3" customFormat="1" ht="11.25">
      <c r="A62" s="271">
        <v>50</v>
      </c>
      <c r="B62" s="272"/>
      <c r="C62" s="273" t="s">
        <v>450</v>
      </c>
      <c r="D62" s="272" t="s">
        <v>379</v>
      </c>
      <c r="E62" s="274">
        <v>10</v>
      </c>
      <c r="F62" s="275"/>
      <c r="G62" s="275"/>
      <c r="H62" s="275">
        <f t="shared" si="0"/>
        <v>0</v>
      </c>
      <c r="I62" s="275">
        <f t="shared" si="1"/>
        <v>0</v>
      </c>
      <c r="J62" s="275">
        <f t="shared" si="2"/>
        <v>0</v>
      </c>
      <c r="K62" s="276">
        <f t="shared" si="6"/>
        <v>0</v>
      </c>
      <c r="L62" s="277">
        <v>80</v>
      </c>
      <c r="M62" s="278">
        <f t="shared" si="4"/>
        <v>800</v>
      </c>
    </row>
    <row r="63" spans="1:13" s="3" customFormat="1" ht="11.25">
      <c r="A63" s="271">
        <f t="shared" si="5"/>
        <v>51</v>
      </c>
      <c r="B63" s="272"/>
      <c r="C63" s="273" t="s">
        <v>451</v>
      </c>
      <c r="D63" s="272" t="s">
        <v>133</v>
      </c>
      <c r="E63" s="274">
        <v>620</v>
      </c>
      <c r="F63" s="275"/>
      <c r="G63" s="275"/>
      <c r="H63" s="275">
        <f t="shared" si="0"/>
        <v>0</v>
      </c>
      <c r="I63" s="275">
        <f t="shared" si="1"/>
        <v>0</v>
      </c>
      <c r="J63" s="275">
        <f t="shared" si="2"/>
        <v>0</v>
      </c>
      <c r="K63" s="276">
        <f t="shared" si="6"/>
        <v>0</v>
      </c>
      <c r="L63" s="277">
        <v>4.1100000000000003</v>
      </c>
      <c r="M63" s="278">
        <f t="shared" si="4"/>
        <v>2548.1999999999998</v>
      </c>
    </row>
    <row r="64" spans="1:13" s="3" customFormat="1" ht="11.25">
      <c r="A64" s="271">
        <f t="shared" si="5"/>
        <v>52</v>
      </c>
      <c r="B64" s="272"/>
      <c r="C64" s="273" t="s">
        <v>452</v>
      </c>
      <c r="D64" s="272" t="s">
        <v>379</v>
      </c>
      <c r="E64" s="274">
        <v>120</v>
      </c>
      <c r="F64" s="275"/>
      <c r="G64" s="275"/>
      <c r="H64" s="275">
        <f t="shared" si="0"/>
        <v>0</v>
      </c>
      <c r="I64" s="275">
        <f t="shared" si="1"/>
        <v>0</v>
      </c>
      <c r="J64" s="275">
        <f t="shared" si="2"/>
        <v>0</v>
      </c>
      <c r="K64" s="276">
        <f t="shared" si="6"/>
        <v>0</v>
      </c>
      <c r="L64" s="277">
        <v>0</v>
      </c>
      <c r="M64" s="278">
        <f t="shared" si="4"/>
        <v>0</v>
      </c>
    </row>
    <row r="65" spans="1:13" s="3" customFormat="1" ht="33.75">
      <c r="A65" s="271">
        <f t="shared" si="5"/>
        <v>53</v>
      </c>
      <c r="B65" s="272"/>
      <c r="C65" s="273" t="s">
        <v>453</v>
      </c>
      <c r="D65" s="272" t="s">
        <v>454</v>
      </c>
      <c r="E65" s="274">
        <v>1</v>
      </c>
      <c r="F65" s="275"/>
      <c r="G65" s="275"/>
      <c r="H65" s="275">
        <f t="shared" si="0"/>
        <v>0</v>
      </c>
      <c r="I65" s="275">
        <f t="shared" si="1"/>
        <v>0</v>
      </c>
      <c r="J65" s="275">
        <f t="shared" si="2"/>
        <v>0</v>
      </c>
      <c r="K65" s="276">
        <f t="shared" si="6"/>
        <v>0</v>
      </c>
      <c r="L65" s="277"/>
      <c r="M65" s="278">
        <f>ROUND(E65*L65,3)</f>
        <v>0</v>
      </c>
    </row>
    <row r="66" spans="1:13" s="3" customFormat="1" ht="11.25">
      <c r="A66" s="271"/>
      <c r="B66" s="257"/>
      <c r="C66" s="257" t="s">
        <v>455</v>
      </c>
      <c r="D66" s="258"/>
      <c r="E66" s="259"/>
      <c r="F66" s="275"/>
      <c r="G66" s="275"/>
      <c r="H66" s="275">
        <f t="shared" si="0"/>
        <v>0</v>
      </c>
      <c r="I66" s="275">
        <f t="shared" si="1"/>
        <v>0</v>
      </c>
      <c r="J66" s="275">
        <f t="shared" si="2"/>
        <v>0</v>
      </c>
      <c r="K66" s="276">
        <f t="shared" si="6"/>
        <v>0</v>
      </c>
      <c r="L66" s="277"/>
      <c r="M66" s="278">
        <f t="shared" si="4"/>
        <v>0</v>
      </c>
    </row>
    <row r="67" spans="1:13" s="3" customFormat="1" ht="11.25">
      <c r="A67" s="271">
        <v>54</v>
      </c>
      <c r="B67" s="272"/>
      <c r="C67" s="273" t="s">
        <v>456</v>
      </c>
      <c r="D67" s="272" t="s">
        <v>147</v>
      </c>
      <c r="E67" s="274">
        <v>180</v>
      </c>
      <c r="F67" s="275"/>
      <c r="G67" s="275"/>
      <c r="H67" s="275">
        <f t="shared" si="0"/>
        <v>0</v>
      </c>
      <c r="I67" s="275">
        <f t="shared" si="1"/>
        <v>0</v>
      </c>
      <c r="J67" s="275">
        <f t="shared" si="2"/>
        <v>0</v>
      </c>
      <c r="K67" s="276">
        <f t="shared" si="6"/>
        <v>0</v>
      </c>
      <c r="L67" s="277"/>
      <c r="M67" s="278">
        <f t="shared" si="4"/>
        <v>0</v>
      </c>
    </row>
    <row r="68" spans="1:13" s="3" customFormat="1" ht="11.25">
      <c r="A68" s="271">
        <f t="shared" si="5"/>
        <v>55</v>
      </c>
      <c r="B68" s="272"/>
      <c r="C68" s="273" t="s">
        <v>457</v>
      </c>
      <c r="D68" s="272" t="s">
        <v>147</v>
      </c>
      <c r="E68" s="274">
        <v>1</v>
      </c>
      <c r="F68" s="275"/>
      <c r="G68" s="275"/>
      <c r="H68" s="275">
        <f t="shared" si="0"/>
        <v>0</v>
      </c>
      <c r="I68" s="275">
        <f t="shared" si="1"/>
        <v>0</v>
      </c>
      <c r="J68" s="275">
        <f t="shared" si="2"/>
        <v>0</v>
      </c>
      <c r="K68" s="276">
        <f t="shared" si="6"/>
        <v>0</v>
      </c>
      <c r="L68" s="277"/>
      <c r="M68" s="278">
        <f t="shared" si="4"/>
        <v>0</v>
      </c>
    </row>
    <row r="69" spans="1:13" s="3" customFormat="1" ht="11.25">
      <c r="A69" s="271">
        <f t="shared" si="5"/>
        <v>56</v>
      </c>
      <c r="B69" s="279"/>
      <c r="C69" s="280" t="s">
        <v>458</v>
      </c>
      <c r="D69" s="279" t="s">
        <v>147</v>
      </c>
      <c r="E69" s="281">
        <v>15</v>
      </c>
      <c r="F69" s="275"/>
      <c r="G69" s="275"/>
      <c r="H69" s="275">
        <f t="shared" si="0"/>
        <v>0</v>
      </c>
      <c r="I69" s="275">
        <f t="shared" si="1"/>
        <v>0</v>
      </c>
      <c r="J69" s="275">
        <f t="shared" si="2"/>
        <v>0</v>
      </c>
      <c r="K69" s="276">
        <f t="shared" si="6"/>
        <v>0</v>
      </c>
      <c r="L69" s="277"/>
      <c r="M69" s="278">
        <f t="shared" si="4"/>
        <v>0</v>
      </c>
    </row>
    <row r="70" spans="1:13" s="3" customFormat="1" ht="11.25">
      <c r="A70" s="271"/>
      <c r="B70" s="282"/>
      <c r="C70" s="283" t="s">
        <v>459</v>
      </c>
      <c r="D70" s="284"/>
      <c r="E70" s="285"/>
      <c r="F70" s="275"/>
      <c r="G70" s="275"/>
      <c r="H70" s="275">
        <f t="shared" si="0"/>
        <v>0</v>
      </c>
      <c r="I70" s="275">
        <f t="shared" si="1"/>
        <v>0</v>
      </c>
      <c r="J70" s="275">
        <f t="shared" si="2"/>
        <v>0</v>
      </c>
      <c r="K70" s="276">
        <f t="shared" si="6"/>
        <v>0</v>
      </c>
      <c r="L70" s="277"/>
      <c r="M70" s="278">
        <f t="shared" si="4"/>
        <v>0</v>
      </c>
    </row>
    <row r="71" spans="1:13" s="3" customFormat="1" ht="11.25">
      <c r="A71" s="271">
        <v>57</v>
      </c>
      <c r="B71" s="286"/>
      <c r="C71" s="287" t="s">
        <v>460</v>
      </c>
      <c r="D71" s="286" t="s">
        <v>454</v>
      </c>
      <c r="E71" s="288">
        <v>1</v>
      </c>
      <c r="F71" s="275"/>
      <c r="G71" s="275"/>
      <c r="H71" s="275">
        <f t="shared" si="0"/>
        <v>0</v>
      </c>
      <c r="I71" s="275">
        <f t="shared" si="1"/>
        <v>0</v>
      </c>
      <c r="J71" s="275">
        <f t="shared" si="2"/>
        <v>0</v>
      </c>
      <c r="K71" s="276">
        <f t="shared" si="6"/>
        <v>0</v>
      </c>
      <c r="L71" s="277"/>
      <c r="M71" s="278">
        <f t="shared" si="4"/>
        <v>0</v>
      </c>
    </row>
    <row r="72" spans="1:13" s="3" customFormat="1" ht="11.25">
      <c r="A72" s="271">
        <f t="shared" si="5"/>
        <v>58</v>
      </c>
      <c r="B72" s="272"/>
      <c r="C72" s="273" t="s">
        <v>461</v>
      </c>
      <c r="D72" s="272" t="s">
        <v>454</v>
      </c>
      <c r="E72" s="274">
        <v>1</v>
      </c>
      <c r="F72" s="275"/>
      <c r="G72" s="275"/>
      <c r="H72" s="275">
        <f t="shared" si="0"/>
        <v>0</v>
      </c>
      <c r="I72" s="275">
        <f t="shared" si="1"/>
        <v>0</v>
      </c>
      <c r="J72" s="275">
        <f t="shared" si="2"/>
        <v>0</v>
      </c>
      <c r="K72" s="276">
        <f t="shared" si="6"/>
        <v>0</v>
      </c>
      <c r="L72" s="277"/>
      <c r="M72" s="278">
        <f t="shared" si="4"/>
        <v>0</v>
      </c>
    </row>
    <row r="73" spans="1:13" s="3" customFormat="1" ht="11.25">
      <c r="A73" s="271">
        <f t="shared" si="5"/>
        <v>59</v>
      </c>
      <c r="B73" s="272"/>
      <c r="C73" s="273" t="s">
        <v>462</v>
      </c>
      <c r="D73" s="272" t="s">
        <v>454</v>
      </c>
      <c r="E73" s="274">
        <v>1</v>
      </c>
      <c r="F73" s="275"/>
      <c r="G73" s="275"/>
      <c r="H73" s="275">
        <f t="shared" si="0"/>
        <v>0</v>
      </c>
      <c r="I73" s="275">
        <f t="shared" si="1"/>
        <v>0</v>
      </c>
      <c r="J73" s="275">
        <f t="shared" si="2"/>
        <v>0</v>
      </c>
      <c r="K73" s="276">
        <f t="shared" si="6"/>
        <v>0</v>
      </c>
      <c r="L73" s="277"/>
      <c r="M73" s="278">
        <f t="shared" si="4"/>
        <v>0</v>
      </c>
    </row>
    <row r="74" spans="1:13" s="3" customFormat="1" ht="11.25">
      <c r="A74" s="271">
        <f t="shared" si="5"/>
        <v>60</v>
      </c>
      <c r="B74" s="272"/>
      <c r="C74" s="273" t="s">
        <v>463</v>
      </c>
      <c r="D74" s="272" t="s">
        <v>454</v>
      </c>
      <c r="E74" s="274">
        <v>1</v>
      </c>
      <c r="F74" s="275"/>
      <c r="G74" s="275"/>
      <c r="H74" s="275">
        <f t="shared" si="0"/>
        <v>0</v>
      </c>
      <c r="I74" s="275">
        <f t="shared" si="1"/>
        <v>0</v>
      </c>
      <c r="J74" s="275">
        <f t="shared" si="2"/>
        <v>0</v>
      </c>
      <c r="K74" s="276">
        <f t="shared" si="6"/>
        <v>0</v>
      </c>
      <c r="L74" s="277"/>
      <c r="M74" s="278">
        <f t="shared" si="4"/>
        <v>0</v>
      </c>
    </row>
    <row r="75" spans="1:13" s="3" customFormat="1" ht="11.25">
      <c r="A75" s="271">
        <f t="shared" si="5"/>
        <v>61</v>
      </c>
      <c r="B75" s="272"/>
      <c r="C75" s="273" t="s">
        <v>464</v>
      </c>
      <c r="D75" s="272" t="s">
        <v>454</v>
      </c>
      <c r="E75" s="274">
        <v>1</v>
      </c>
      <c r="F75" s="275"/>
      <c r="G75" s="275"/>
      <c r="H75" s="275">
        <f t="shared" ref="H75:H84" si="7">F75+G75</f>
        <v>0</v>
      </c>
      <c r="I75" s="275">
        <f t="shared" ref="I75:I84" si="8">ROUND(E75*F75,2)</f>
        <v>0</v>
      </c>
      <c r="J75" s="275">
        <f t="shared" ref="J75:J84" si="9">ROUND(E75*G75,2)</f>
        <v>0</v>
      </c>
      <c r="K75" s="276">
        <f t="shared" si="6"/>
        <v>0</v>
      </c>
      <c r="L75" s="277"/>
      <c r="M75" s="278">
        <f t="shared" ref="M75:M81" si="10">ROUND(E75*L75,3)</f>
        <v>0</v>
      </c>
    </row>
    <row r="76" spans="1:13" s="3" customFormat="1" ht="11.25">
      <c r="A76" s="271">
        <f t="shared" si="5"/>
        <v>62</v>
      </c>
      <c r="B76" s="272"/>
      <c r="C76" s="273" t="s">
        <v>465</v>
      </c>
      <c r="D76" s="272" t="s">
        <v>454</v>
      </c>
      <c r="E76" s="274">
        <v>1</v>
      </c>
      <c r="F76" s="275"/>
      <c r="G76" s="275"/>
      <c r="H76" s="275">
        <f t="shared" si="7"/>
        <v>0</v>
      </c>
      <c r="I76" s="275">
        <f t="shared" si="8"/>
        <v>0</v>
      </c>
      <c r="J76" s="275">
        <f t="shared" si="9"/>
        <v>0</v>
      </c>
      <c r="K76" s="276">
        <f t="shared" si="6"/>
        <v>0</v>
      </c>
      <c r="L76" s="277"/>
      <c r="M76" s="278">
        <f t="shared" si="10"/>
        <v>0</v>
      </c>
    </row>
    <row r="77" spans="1:13" s="3" customFormat="1" ht="11.25">
      <c r="A77" s="271">
        <f t="shared" ref="A77:A85" si="11">A76+1</f>
        <v>63</v>
      </c>
      <c r="B77" s="272"/>
      <c r="C77" s="273" t="s">
        <v>466</v>
      </c>
      <c r="D77" s="272" t="s">
        <v>454</v>
      </c>
      <c r="E77" s="274">
        <v>1</v>
      </c>
      <c r="F77" s="275"/>
      <c r="G77" s="275"/>
      <c r="H77" s="275">
        <f t="shared" si="7"/>
        <v>0</v>
      </c>
      <c r="I77" s="275">
        <f t="shared" si="8"/>
        <v>0</v>
      </c>
      <c r="J77" s="275">
        <f t="shared" si="9"/>
        <v>0</v>
      </c>
      <c r="K77" s="276">
        <f t="shared" si="6"/>
        <v>0</v>
      </c>
      <c r="L77" s="277">
        <v>0</v>
      </c>
      <c r="M77" s="278">
        <f t="shared" si="10"/>
        <v>0</v>
      </c>
    </row>
    <row r="78" spans="1:13" s="3" customFormat="1" ht="11.25">
      <c r="A78" s="271">
        <f t="shared" si="11"/>
        <v>64</v>
      </c>
      <c r="B78" s="272"/>
      <c r="C78" s="273" t="s">
        <v>467</v>
      </c>
      <c r="D78" s="272" t="s">
        <v>454</v>
      </c>
      <c r="E78" s="274">
        <v>1</v>
      </c>
      <c r="F78" s="275"/>
      <c r="G78" s="275"/>
      <c r="H78" s="275">
        <f t="shared" si="7"/>
        <v>0</v>
      </c>
      <c r="I78" s="275">
        <f t="shared" si="8"/>
        <v>0</v>
      </c>
      <c r="J78" s="275">
        <f t="shared" si="9"/>
        <v>0</v>
      </c>
      <c r="K78" s="276">
        <f t="shared" si="6"/>
        <v>0</v>
      </c>
      <c r="L78" s="277"/>
      <c r="M78" s="278">
        <f t="shared" si="10"/>
        <v>0</v>
      </c>
    </row>
    <row r="79" spans="1:13" s="3" customFormat="1" ht="11.25">
      <c r="A79" s="271">
        <f t="shared" si="11"/>
        <v>65</v>
      </c>
      <c r="B79" s="272"/>
      <c r="C79" s="273" t="s">
        <v>124</v>
      </c>
      <c r="D79" s="272" t="s">
        <v>454</v>
      </c>
      <c r="E79" s="274">
        <v>1</v>
      </c>
      <c r="F79" s="275"/>
      <c r="G79" s="275"/>
      <c r="H79" s="275">
        <f t="shared" si="7"/>
        <v>0</v>
      </c>
      <c r="I79" s="275">
        <f t="shared" si="8"/>
        <v>0</v>
      </c>
      <c r="J79" s="275">
        <f t="shared" si="9"/>
        <v>0</v>
      </c>
      <c r="K79" s="276">
        <f t="shared" si="6"/>
        <v>0</v>
      </c>
      <c r="L79" s="277"/>
      <c r="M79" s="278">
        <f t="shared" si="10"/>
        <v>0</v>
      </c>
    </row>
    <row r="80" spans="1:13" s="3" customFormat="1" ht="11.25">
      <c r="A80" s="271">
        <f t="shared" si="11"/>
        <v>66</v>
      </c>
      <c r="B80" s="272"/>
      <c r="C80" s="273" t="s">
        <v>468</v>
      </c>
      <c r="D80" s="272" t="s">
        <v>454</v>
      </c>
      <c r="E80" s="274">
        <v>1</v>
      </c>
      <c r="F80" s="275"/>
      <c r="G80" s="275"/>
      <c r="H80" s="275">
        <f t="shared" si="7"/>
        <v>0</v>
      </c>
      <c r="I80" s="275">
        <f t="shared" si="8"/>
        <v>0</v>
      </c>
      <c r="J80" s="275">
        <f t="shared" si="9"/>
        <v>0</v>
      </c>
      <c r="K80" s="276">
        <f t="shared" si="6"/>
        <v>0</v>
      </c>
      <c r="L80" s="277"/>
      <c r="M80" s="278">
        <f t="shared" si="10"/>
        <v>0</v>
      </c>
    </row>
    <row r="81" spans="1:13" s="3" customFormat="1" ht="11.25">
      <c r="A81" s="271"/>
      <c r="B81" s="289" t="s">
        <v>469</v>
      </c>
      <c r="C81" s="290" t="s">
        <v>76</v>
      </c>
      <c r="D81" s="291"/>
      <c r="E81" s="292"/>
      <c r="F81" s="275"/>
      <c r="G81" s="275"/>
      <c r="H81" s="275">
        <f t="shared" si="7"/>
        <v>0</v>
      </c>
      <c r="I81" s="275">
        <f t="shared" si="8"/>
        <v>0</v>
      </c>
      <c r="J81" s="275">
        <f t="shared" si="9"/>
        <v>0</v>
      </c>
      <c r="K81" s="276"/>
      <c r="L81" s="277"/>
      <c r="M81" s="278">
        <f t="shared" si="10"/>
        <v>0</v>
      </c>
    </row>
    <row r="82" spans="1:13" s="3" customFormat="1" ht="11.25">
      <c r="A82" s="271"/>
      <c r="B82" s="282" t="s">
        <v>469</v>
      </c>
      <c r="C82" s="283" t="s">
        <v>76</v>
      </c>
      <c r="D82" s="284"/>
      <c r="E82" s="285"/>
      <c r="F82" s="275"/>
      <c r="G82" s="275"/>
      <c r="H82" s="275">
        <f t="shared" si="7"/>
        <v>0</v>
      </c>
      <c r="I82" s="275">
        <f t="shared" si="8"/>
        <v>0</v>
      </c>
      <c r="J82" s="275">
        <f t="shared" si="9"/>
        <v>0</v>
      </c>
      <c r="K82" s="276">
        <f>ROUND(E82*H82,2)</f>
        <v>0</v>
      </c>
      <c r="L82" s="277"/>
      <c r="M82" s="278"/>
    </row>
    <row r="83" spans="1:13" s="3" customFormat="1" ht="11.25" customHeight="1">
      <c r="A83" s="271">
        <v>67</v>
      </c>
      <c r="B83" s="293" t="s">
        <v>470</v>
      </c>
      <c r="C83" s="294" t="s">
        <v>18</v>
      </c>
      <c r="D83" s="295" t="s">
        <v>14</v>
      </c>
      <c r="E83" s="296"/>
      <c r="F83" s="275"/>
      <c r="G83" s="275"/>
      <c r="H83" s="275">
        <f t="shared" si="7"/>
        <v>0</v>
      </c>
      <c r="I83" s="275">
        <f t="shared" si="8"/>
        <v>0</v>
      </c>
      <c r="J83" s="275">
        <f t="shared" si="9"/>
        <v>0</v>
      </c>
      <c r="K83" s="276">
        <f t="shared" ref="K83:K89" si="12">ROUND(E83*H83,2)</f>
        <v>0</v>
      </c>
      <c r="L83" s="277"/>
      <c r="M83" s="278"/>
    </row>
    <row r="84" spans="1:13" s="3" customFormat="1" ht="11.25">
      <c r="A84" s="271">
        <f t="shared" si="11"/>
        <v>68</v>
      </c>
      <c r="B84" s="293" t="s">
        <v>471</v>
      </c>
      <c r="C84" s="294" t="s">
        <v>85</v>
      </c>
      <c r="D84" s="295" t="s">
        <v>14</v>
      </c>
      <c r="E84" s="296"/>
      <c r="F84" s="275"/>
      <c r="G84" s="275"/>
      <c r="H84" s="275">
        <f t="shared" si="7"/>
        <v>0</v>
      </c>
      <c r="I84" s="275">
        <f t="shared" si="8"/>
        <v>0</v>
      </c>
      <c r="J84" s="275">
        <f t="shared" si="9"/>
        <v>0</v>
      </c>
      <c r="K84" s="276">
        <f>ROUND(E84*H84,2)</f>
        <v>0</v>
      </c>
      <c r="L84" s="277"/>
      <c r="M84" s="278"/>
    </row>
    <row r="85" spans="1:13" s="3" customFormat="1" ht="11.25">
      <c r="A85" s="271">
        <f t="shared" si="11"/>
        <v>69</v>
      </c>
      <c r="B85" s="293" t="s">
        <v>472</v>
      </c>
      <c r="C85" s="294" t="s">
        <v>22</v>
      </c>
      <c r="D85" s="295" t="s">
        <v>14</v>
      </c>
      <c r="E85" s="296"/>
      <c r="F85" s="275"/>
      <c r="G85" s="275"/>
      <c r="H85" s="275">
        <f>F85+G85</f>
        <v>0</v>
      </c>
      <c r="I85" s="275">
        <f>ROUND(E85*F85,2)</f>
        <v>0</v>
      </c>
      <c r="J85" s="275">
        <f>ROUND(E85*G85,2)</f>
        <v>0</v>
      </c>
      <c r="K85" s="276">
        <f t="shared" si="12"/>
        <v>0</v>
      </c>
      <c r="L85" s="277"/>
      <c r="M85" s="278"/>
    </row>
    <row r="86" spans="1:13" s="3" customFormat="1" ht="11.25">
      <c r="A86" s="271"/>
      <c r="B86" s="297"/>
      <c r="C86" s="294"/>
      <c r="D86" s="295"/>
      <c r="E86" s="296"/>
      <c r="F86" s="275"/>
      <c r="G86" s="275"/>
      <c r="H86" s="276"/>
      <c r="I86" s="276">
        <f>ROUND(E86*F86,2)</f>
        <v>0</v>
      </c>
      <c r="J86" s="276">
        <f>ROUND(E86*G86,2)</f>
        <v>0</v>
      </c>
      <c r="K86" s="276">
        <f t="shared" si="12"/>
        <v>0</v>
      </c>
      <c r="L86" s="277"/>
      <c r="M86" s="278"/>
    </row>
    <row r="87" spans="1:13" s="3" customFormat="1" ht="11.25">
      <c r="A87" s="271"/>
      <c r="B87" s="297"/>
      <c r="C87" s="294"/>
      <c r="D87" s="295"/>
      <c r="E87" s="296"/>
      <c r="F87" s="275"/>
      <c r="G87" s="275"/>
      <c r="H87" s="276"/>
      <c r="I87" s="276">
        <f>ROUND(E87*F87,2)</f>
        <v>0</v>
      </c>
      <c r="J87" s="276">
        <f>ROUND(E87*G87,2)</f>
        <v>0</v>
      </c>
      <c r="K87" s="276">
        <f t="shared" si="12"/>
        <v>0</v>
      </c>
      <c r="L87" s="277"/>
      <c r="M87" s="278"/>
    </row>
    <row r="88" spans="1:13" s="3" customFormat="1" ht="11.25">
      <c r="A88" s="271"/>
      <c r="B88" s="272"/>
      <c r="C88" s="273"/>
      <c r="D88" s="272"/>
      <c r="E88" s="274"/>
      <c r="F88" s="275"/>
      <c r="G88" s="275"/>
      <c r="H88" s="276"/>
      <c r="I88" s="276">
        <f>ROUND(E88*F88,2)</f>
        <v>0</v>
      </c>
      <c r="J88" s="276">
        <f>ROUND(E88*G88,2)</f>
        <v>0</v>
      </c>
      <c r="K88" s="276">
        <f>ROUND(E88*H88,2)</f>
        <v>0</v>
      </c>
      <c r="L88" s="277">
        <v>0</v>
      </c>
      <c r="M88" s="278">
        <f>ROUND(E88*L88,3)</f>
        <v>0</v>
      </c>
    </row>
    <row r="89" spans="1:13" s="3" customFormat="1" ht="11.25">
      <c r="A89" s="271"/>
      <c r="B89" s="272"/>
      <c r="C89" s="273"/>
      <c r="D89" s="272"/>
      <c r="E89" s="274"/>
      <c r="F89" s="275"/>
      <c r="G89" s="275"/>
      <c r="H89" s="276"/>
      <c r="I89" s="276">
        <f>ROUND(E89*F89,2)</f>
        <v>0</v>
      </c>
      <c r="J89" s="276">
        <f>ROUND(E89*G89,2)</f>
        <v>0</v>
      </c>
      <c r="K89" s="276">
        <f t="shared" si="12"/>
        <v>0</v>
      </c>
      <c r="L89" s="277">
        <v>0</v>
      </c>
      <c r="M89" s="278">
        <f>ROUND(E89*L89,3)</f>
        <v>0</v>
      </c>
    </row>
  </sheetData>
  <conditionalFormatting sqref="K11:K89">
    <cfRule type="cellIs" dxfId="0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9" fitToWidth="3" fitToHeight="3" orientation="landscape" blackAndWhite="1" r:id="rId1"/>
  <headerFooter alignWithMargins="0">
    <oddFooter>&amp;RStrana 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opLeftCell="A34" workbookViewId="0">
      <selection activeCell="C42" sqref="C42"/>
    </sheetView>
  </sheetViews>
  <sheetFormatPr defaultRowHeight="15"/>
  <cols>
    <col min="1" max="1" width="38.42578125" style="186" bestFit="1" customWidth="1"/>
    <col min="2" max="2" width="9.28515625" style="192" bestFit="1" customWidth="1"/>
    <col min="3" max="3" width="12.7109375" style="192" bestFit="1" customWidth="1"/>
    <col min="4" max="16384" width="9.140625" style="185"/>
  </cols>
  <sheetData>
    <row r="1" spans="1:3">
      <c r="A1" s="188" t="s">
        <v>246</v>
      </c>
      <c r="B1" s="198" t="s">
        <v>332</v>
      </c>
      <c r="C1" s="198" t="s">
        <v>333</v>
      </c>
    </row>
    <row r="2" spans="1:3">
      <c r="A2" s="190" t="s">
        <v>334</v>
      </c>
      <c r="B2" s="197"/>
      <c r="C2" s="197"/>
    </row>
    <row r="3" spans="1:3">
      <c r="A3" s="189" t="s">
        <v>335</v>
      </c>
      <c r="B3" s="193"/>
      <c r="C3" s="193"/>
    </row>
    <row r="4" spans="1:3">
      <c r="A4" s="189" t="s">
        <v>336</v>
      </c>
      <c r="B4" s="193"/>
      <c r="C4" s="193"/>
    </row>
    <row r="5" spans="1:3">
      <c r="A5" s="189" t="s">
        <v>337</v>
      </c>
      <c r="B5" s="193"/>
      <c r="C5" s="193"/>
    </row>
    <row r="6" spans="1:3">
      <c r="A6" s="189" t="s">
        <v>338</v>
      </c>
      <c r="B6" s="193"/>
      <c r="C6" s="193"/>
    </row>
    <row r="7" spans="1:3">
      <c r="A7" s="187" t="s">
        <v>339</v>
      </c>
      <c r="B7" s="199"/>
      <c r="C7" s="199"/>
    </row>
    <row r="8" spans="1:3">
      <c r="A8" s="189" t="s">
        <v>340</v>
      </c>
      <c r="B8" s="193"/>
      <c r="C8" s="193"/>
    </row>
    <row r="9" spans="1:3">
      <c r="A9" s="189" t="s">
        <v>270</v>
      </c>
      <c r="B9" s="193"/>
      <c r="C9" s="193"/>
    </row>
    <row r="10" spans="1:3">
      <c r="A10" s="189" t="s">
        <v>219</v>
      </c>
      <c r="B10" s="193"/>
      <c r="C10" s="193"/>
    </row>
    <row r="11" spans="1:3">
      <c r="A11" s="189" t="s">
        <v>341</v>
      </c>
      <c r="B11" s="193"/>
      <c r="C11" s="193"/>
    </row>
    <row r="12" spans="1:3">
      <c r="A12" s="187" t="s">
        <v>342</v>
      </c>
      <c r="B12" s="199"/>
      <c r="C12" s="199"/>
    </row>
    <row r="13" spans="1:3">
      <c r="A13" s="189" t="s">
        <v>343</v>
      </c>
      <c r="B13" s="193"/>
      <c r="C13" s="193"/>
    </row>
    <row r="14" spans="1:3">
      <c r="A14" s="189" t="s">
        <v>344</v>
      </c>
      <c r="B14" s="193"/>
      <c r="C14" s="193"/>
    </row>
    <row r="15" spans="1:3">
      <c r="A15" s="189" t="s">
        <v>345</v>
      </c>
      <c r="B15" s="193"/>
      <c r="C15" s="193"/>
    </row>
    <row r="16" spans="1:3">
      <c r="A16" s="190" t="s">
        <v>346</v>
      </c>
      <c r="B16" s="197"/>
      <c r="C16" s="197"/>
    </row>
    <row r="17" spans="1:3">
      <c r="A17" s="189" t="s">
        <v>245</v>
      </c>
      <c r="B17" s="193"/>
      <c r="C17" s="193"/>
    </row>
    <row r="18" spans="1:3">
      <c r="A18" s="190" t="s">
        <v>347</v>
      </c>
      <c r="B18" s="197"/>
      <c r="C18" s="197"/>
    </row>
    <row r="19" spans="1:3">
      <c r="A19" s="189" t="s">
        <v>348</v>
      </c>
      <c r="B19" s="193"/>
      <c r="C19" s="193"/>
    </row>
    <row r="20" spans="1:3">
      <c r="A20" s="189" t="s">
        <v>349</v>
      </c>
      <c r="B20" s="193"/>
      <c r="C20" s="193"/>
    </row>
    <row r="21" spans="1:3">
      <c r="A21" s="190" t="s">
        <v>350</v>
      </c>
      <c r="B21" s="197"/>
      <c r="C21" s="197"/>
    </row>
    <row r="22" spans="1:3">
      <c r="A22" s="189" t="s">
        <v>351</v>
      </c>
      <c r="B22" s="193"/>
      <c r="C22" s="193"/>
    </row>
    <row r="23" spans="1:3">
      <c r="A23" s="189" t="s">
        <v>245</v>
      </c>
      <c r="B23" s="193"/>
      <c r="C23" s="193"/>
    </row>
    <row r="24" spans="1:3" ht="16.5">
      <c r="A24" s="191" t="s">
        <v>352</v>
      </c>
      <c r="B24" s="194"/>
      <c r="C24" s="194"/>
    </row>
    <row r="25" spans="1:3">
      <c r="A25" s="189" t="s">
        <v>353</v>
      </c>
      <c r="B25" s="193"/>
      <c r="C25" s="193"/>
    </row>
    <row r="26" spans="1:3">
      <c r="A26" s="189" t="s">
        <v>354</v>
      </c>
      <c r="B26" s="193"/>
      <c r="C26" s="193"/>
    </row>
    <row r="27" spans="1:3" ht="16.5">
      <c r="A27" s="191" t="s">
        <v>355</v>
      </c>
      <c r="B27" s="194"/>
      <c r="C27" s="194"/>
    </row>
    <row r="28" spans="1:3">
      <c r="A28" s="189" t="s">
        <v>245</v>
      </c>
      <c r="B28" s="193"/>
      <c r="C28" s="193"/>
    </row>
    <row r="29" spans="1:3">
      <c r="A29" s="189" t="s">
        <v>356</v>
      </c>
      <c r="B29" s="193"/>
      <c r="C29" s="193"/>
    </row>
    <row r="30" spans="1:3">
      <c r="A30" s="189" t="s">
        <v>356</v>
      </c>
      <c r="B30" s="193"/>
      <c r="C30" s="193"/>
    </row>
    <row r="31" spans="1:3">
      <c r="A31" s="190" t="s">
        <v>357</v>
      </c>
      <c r="B31" s="200" t="s">
        <v>329</v>
      </c>
      <c r="C31" s="200" t="s">
        <v>80</v>
      </c>
    </row>
    <row r="32" spans="1:3">
      <c r="A32" s="189" t="s">
        <v>325</v>
      </c>
      <c r="B32" s="193"/>
      <c r="C32" s="193"/>
    </row>
    <row r="33" spans="1:3">
      <c r="A33" s="189" t="s">
        <v>78</v>
      </c>
      <c r="B33" s="193"/>
      <c r="C33" s="193"/>
    </row>
    <row r="34" spans="1:3">
      <c r="A34" s="189" t="s">
        <v>308</v>
      </c>
      <c r="B34" s="193"/>
      <c r="C34" s="193"/>
    </row>
    <row r="35" spans="1:3">
      <c r="A35" s="189" t="s">
        <v>358</v>
      </c>
      <c r="B35" s="193"/>
      <c r="C35" s="193"/>
    </row>
    <row r="36" spans="1:3">
      <c r="A36" s="189" t="s">
        <v>273</v>
      </c>
      <c r="B36" s="193"/>
      <c r="C36" s="193"/>
    </row>
    <row r="37" spans="1:3">
      <c r="A37" s="189" t="s">
        <v>270</v>
      </c>
      <c r="B37" s="193"/>
      <c r="C37" s="193"/>
    </row>
    <row r="38" spans="1:3">
      <c r="A38" s="189" t="s">
        <v>219</v>
      </c>
      <c r="B38" s="193"/>
      <c r="C38" s="193"/>
    </row>
    <row r="39" spans="1:3">
      <c r="A39" s="189" t="s">
        <v>245</v>
      </c>
      <c r="B39" s="193"/>
      <c r="C39" s="193"/>
    </row>
    <row r="40" spans="1:3" ht="28.5">
      <c r="A40" s="190" t="s">
        <v>359</v>
      </c>
      <c r="B40" s="201" t="s">
        <v>360</v>
      </c>
      <c r="C40" s="202"/>
    </row>
    <row r="41" spans="1:3">
      <c r="A41" s="189"/>
      <c r="B41" s="203" t="s">
        <v>361</v>
      </c>
      <c r="C41" s="193"/>
    </row>
    <row r="42" spans="1:3">
      <c r="A42" s="189"/>
      <c r="B42" s="203" t="s">
        <v>362</v>
      </c>
      <c r="C42" s="193"/>
    </row>
    <row r="43" spans="1:3">
      <c r="A43" s="189"/>
      <c r="B43" s="203" t="s">
        <v>363</v>
      </c>
      <c r="C43" s="193"/>
    </row>
    <row r="44" spans="1:3">
      <c r="A44" s="189"/>
      <c r="B44" s="203" t="s">
        <v>364</v>
      </c>
      <c r="C44" s="193"/>
    </row>
    <row r="45" spans="1:3">
      <c r="A45" s="189"/>
      <c r="B45" s="203" t="s">
        <v>365</v>
      </c>
      <c r="C45" s="193"/>
    </row>
    <row r="46" spans="1:3">
      <c r="A46" s="189"/>
      <c r="B46" s="203" t="s">
        <v>366</v>
      </c>
      <c r="C46" s="193"/>
    </row>
    <row r="47" spans="1:3">
      <c r="A47" s="189"/>
      <c r="B47" s="203" t="s">
        <v>367</v>
      </c>
      <c r="C47" s="193"/>
    </row>
    <row r="48" spans="1:3">
      <c r="A48" s="189"/>
      <c r="B48" s="203" t="s">
        <v>368</v>
      </c>
      <c r="C48" s="193"/>
    </row>
    <row r="49" spans="1:3">
      <c r="A49" s="189"/>
      <c r="B49" s="203" t="s">
        <v>369</v>
      </c>
      <c r="C49" s="19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opLeftCell="A67" workbookViewId="0">
      <selection activeCell="G86" sqref="G86"/>
    </sheetView>
  </sheetViews>
  <sheetFormatPr defaultRowHeight="15"/>
  <cols>
    <col min="1" max="1" width="81.28515625" style="186" bestFit="1" customWidth="1"/>
    <col min="2" max="2" width="3.42578125" style="186" bestFit="1" customWidth="1"/>
    <col min="3" max="3" width="5.7109375" style="192" bestFit="1" customWidth="1"/>
    <col min="4" max="4" width="11.42578125" style="192" bestFit="1" customWidth="1"/>
    <col min="5" max="5" width="13.140625" style="192" bestFit="1" customWidth="1"/>
    <col min="6" max="6" width="7" style="192" bestFit="1" customWidth="1"/>
    <col min="7" max="7" width="12.5703125" style="192" bestFit="1" customWidth="1"/>
    <col min="8" max="9" width="11.42578125" style="192" bestFit="1" customWidth="1"/>
    <col min="10" max="16384" width="9.140625" style="185"/>
  </cols>
  <sheetData>
    <row r="1" spans="1:9">
      <c r="A1" s="188" t="s">
        <v>246</v>
      </c>
      <c r="B1" s="188" t="s">
        <v>331</v>
      </c>
      <c r="C1" s="198" t="s">
        <v>330</v>
      </c>
      <c r="D1" s="198" t="s">
        <v>329</v>
      </c>
      <c r="E1" s="198" t="s">
        <v>328</v>
      </c>
      <c r="F1" s="198" t="s">
        <v>80</v>
      </c>
      <c r="G1" s="198" t="s">
        <v>327</v>
      </c>
      <c r="H1" s="198" t="s">
        <v>326</v>
      </c>
      <c r="I1" s="198" t="s">
        <v>229</v>
      </c>
    </row>
    <row r="2" spans="1:9" ht="16.5">
      <c r="A2" s="191" t="s">
        <v>325</v>
      </c>
      <c r="B2" s="191" t="s">
        <v>245</v>
      </c>
      <c r="C2" s="194"/>
      <c r="D2" s="194"/>
      <c r="E2" s="194"/>
      <c r="F2" s="194"/>
      <c r="G2" s="194"/>
      <c r="H2" s="194"/>
      <c r="I2" s="194"/>
    </row>
    <row r="3" spans="1:9">
      <c r="A3" s="189" t="s">
        <v>324</v>
      </c>
      <c r="B3" s="189" t="s">
        <v>245</v>
      </c>
      <c r="C3" s="193"/>
      <c r="D3" s="193"/>
      <c r="E3" s="193"/>
      <c r="F3" s="193"/>
      <c r="G3" s="193"/>
      <c r="H3" s="193"/>
      <c r="I3" s="193"/>
    </row>
    <row r="4" spans="1:9">
      <c r="A4" s="189" t="s">
        <v>323</v>
      </c>
      <c r="B4" s="189" t="s">
        <v>133</v>
      </c>
      <c r="C4" s="193">
        <v>47</v>
      </c>
      <c r="D4" s="193"/>
      <c r="E4" s="193"/>
      <c r="F4" s="193"/>
      <c r="G4" s="193"/>
      <c r="H4" s="193"/>
      <c r="I4" s="193"/>
    </row>
    <row r="5" spans="1:9">
      <c r="A5" s="189" t="s">
        <v>322</v>
      </c>
      <c r="B5" s="189" t="s">
        <v>276</v>
      </c>
      <c r="C5" s="193">
        <v>1</v>
      </c>
      <c r="D5" s="193"/>
      <c r="E5" s="193"/>
      <c r="F5" s="193"/>
      <c r="G5" s="193"/>
      <c r="H5" s="193"/>
      <c r="I5" s="193"/>
    </row>
    <row r="6" spans="1:9">
      <c r="A6" s="189" t="s">
        <v>321</v>
      </c>
      <c r="B6" s="189" t="s">
        <v>276</v>
      </c>
      <c r="C6" s="193">
        <v>1</v>
      </c>
      <c r="D6" s="193"/>
      <c r="E6" s="193"/>
      <c r="F6" s="193"/>
      <c r="G6" s="193"/>
      <c r="H6" s="193"/>
      <c r="I6" s="193"/>
    </row>
    <row r="7" spans="1:9">
      <c r="A7" s="189" t="s">
        <v>320</v>
      </c>
      <c r="B7" s="189" t="s">
        <v>276</v>
      </c>
      <c r="C7" s="193">
        <v>1</v>
      </c>
      <c r="D7" s="193"/>
      <c r="E7" s="193"/>
      <c r="F7" s="193"/>
      <c r="G7" s="193"/>
      <c r="H7" s="193"/>
      <c r="I7" s="193"/>
    </row>
    <row r="8" spans="1:9">
      <c r="A8" s="189" t="s">
        <v>319</v>
      </c>
      <c r="B8" s="189" t="s">
        <v>276</v>
      </c>
      <c r="C8" s="193">
        <v>1</v>
      </c>
      <c r="D8" s="193"/>
      <c r="E8" s="193"/>
      <c r="F8" s="193"/>
      <c r="G8" s="193"/>
      <c r="H8" s="193"/>
      <c r="I8" s="193"/>
    </row>
    <row r="9" spans="1:9">
      <c r="A9" s="189" t="s">
        <v>318</v>
      </c>
      <c r="B9" s="189" t="s">
        <v>276</v>
      </c>
      <c r="C9" s="193">
        <v>1</v>
      </c>
      <c r="D9" s="193"/>
      <c r="E9" s="193"/>
      <c r="F9" s="193"/>
      <c r="G9" s="193"/>
      <c r="H9" s="193"/>
      <c r="I9" s="193"/>
    </row>
    <row r="10" spans="1:9">
      <c r="A10" s="189" t="s">
        <v>317</v>
      </c>
      <c r="B10" s="189" t="s">
        <v>276</v>
      </c>
      <c r="C10" s="193">
        <v>3</v>
      </c>
      <c r="D10" s="193"/>
      <c r="E10" s="193"/>
      <c r="F10" s="193"/>
      <c r="G10" s="193"/>
      <c r="H10" s="193"/>
      <c r="I10" s="193"/>
    </row>
    <row r="11" spans="1:9">
      <c r="A11" s="189" t="s">
        <v>316</v>
      </c>
      <c r="B11" s="189" t="s">
        <v>133</v>
      </c>
      <c r="C11" s="193">
        <v>1</v>
      </c>
      <c r="D11" s="193"/>
      <c r="E11" s="193"/>
      <c r="F11" s="193"/>
      <c r="G11" s="193"/>
      <c r="H11" s="193"/>
      <c r="I11" s="193"/>
    </row>
    <row r="12" spans="1:9">
      <c r="A12" s="189" t="s">
        <v>315</v>
      </c>
      <c r="B12" s="189" t="s">
        <v>276</v>
      </c>
      <c r="C12" s="193">
        <v>2</v>
      </c>
      <c r="D12" s="193"/>
      <c r="E12" s="193"/>
      <c r="F12" s="193"/>
      <c r="G12" s="193"/>
      <c r="H12" s="193"/>
      <c r="I12" s="193"/>
    </row>
    <row r="13" spans="1:9">
      <c r="A13" s="189" t="s">
        <v>314</v>
      </c>
      <c r="B13" s="189" t="s">
        <v>276</v>
      </c>
      <c r="C13" s="193">
        <v>13</v>
      </c>
      <c r="D13" s="193"/>
      <c r="E13" s="193"/>
      <c r="F13" s="193"/>
      <c r="G13" s="193"/>
      <c r="H13" s="193"/>
      <c r="I13" s="193"/>
    </row>
    <row r="14" spans="1:9">
      <c r="A14" s="189" t="s">
        <v>313</v>
      </c>
      <c r="B14" s="189" t="s">
        <v>276</v>
      </c>
      <c r="C14" s="193">
        <v>1</v>
      </c>
      <c r="D14" s="193"/>
      <c r="E14" s="193"/>
      <c r="F14" s="193"/>
      <c r="G14" s="193"/>
      <c r="H14" s="193"/>
      <c r="I14" s="193"/>
    </row>
    <row r="15" spans="1:9">
      <c r="A15" s="189" t="s">
        <v>312</v>
      </c>
      <c r="B15" s="189" t="s">
        <v>276</v>
      </c>
      <c r="C15" s="193">
        <v>1</v>
      </c>
      <c r="D15" s="193"/>
      <c r="E15" s="193"/>
      <c r="F15" s="193"/>
      <c r="G15" s="193"/>
      <c r="H15" s="193"/>
      <c r="I15" s="193"/>
    </row>
    <row r="16" spans="1:9" ht="16.5">
      <c r="A16" s="191" t="s">
        <v>311</v>
      </c>
      <c r="B16" s="191" t="s">
        <v>245</v>
      </c>
      <c r="C16" s="194"/>
      <c r="D16" s="194"/>
      <c r="E16" s="194"/>
      <c r="F16" s="194"/>
      <c r="G16" s="194"/>
      <c r="H16" s="194"/>
      <c r="I16" s="194"/>
    </row>
    <row r="17" spans="1:9" ht="16.5">
      <c r="A17" s="191" t="s">
        <v>78</v>
      </c>
      <c r="B17" s="191" t="s">
        <v>245</v>
      </c>
      <c r="C17" s="194"/>
      <c r="D17" s="194"/>
      <c r="E17" s="194"/>
      <c r="F17" s="194"/>
      <c r="G17" s="194"/>
      <c r="H17" s="194"/>
      <c r="I17" s="194"/>
    </row>
    <row r="18" spans="1:9">
      <c r="A18" s="189" t="s">
        <v>310</v>
      </c>
      <c r="B18" s="189" t="s">
        <v>276</v>
      </c>
      <c r="C18" s="193">
        <v>1</v>
      </c>
      <c r="D18" s="193"/>
      <c r="E18" s="193"/>
      <c r="F18" s="193"/>
      <c r="G18" s="193"/>
      <c r="H18" s="193"/>
      <c r="I18" s="193"/>
    </row>
    <row r="19" spans="1:9" ht="16.5">
      <c r="A19" s="191" t="s">
        <v>309</v>
      </c>
      <c r="B19" s="191" t="s">
        <v>245</v>
      </c>
      <c r="C19" s="194"/>
      <c r="D19" s="194"/>
      <c r="E19" s="194"/>
      <c r="F19" s="194"/>
      <c r="G19" s="194"/>
      <c r="H19" s="194"/>
      <c r="I19" s="194"/>
    </row>
    <row r="20" spans="1:9" ht="16.5">
      <c r="A20" s="191" t="s">
        <v>308</v>
      </c>
      <c r="B20" s="191" t="s">
        <v>245</v>
      </c>
      <c r="C20" s="194"/>
      <c r="D20" s="194"/>
      <c r="E20" s="194"/>
      <c r="F20" s="194"/>
      <c r="G20" s="194"/>
      <c r="H20" s="194"/>
      <c r="I20" s="194"/>
    </row>
    <row r="21" spans="1:9">
      <c r="A21" s="190" t="s">
        <v>307</v>
      </c>
      <c r="B21" s="190" t="s">
        <v>245</v>
      </c>
      <c r="C21" s="197"/>
      <c r="D21" s="197"/>
      <c r="E21" s="197"/>
      <c r="F21" s="197"/>
      <c r="G21" s="197"/>
      <c r="H21" s="197"/>
      <c r="I21" s="197"/>
    </row>
    <row r="22" spans="1:9">
      <c r="A22" s="189" t="s">
        <v>306</v>
      </c>
      <c r="B22" s="189" t="s">
        <v>276</v>
      </c>
      <c r="C22" s="193">
        <v>10</v>
      </c>
      <c r="D22" s="193"/>
      <c r="E22" s="193"/>
      <c r="F22" s="193"/>
      <c r="G22" s="193"/>
      <c r="H22" s="193"/>
      <c r="I22" s="193"/>
    </row>
    <row r="23" spans="1:9">
      <c r="A23" s="190" t="s">
        <v>305</v>
      </c>
      <c r="B23" s="190" t="s">
        <v>245</v>
      </c>
      <c r="C23" s="197"/>
      <c r="D23" s="197"/>
      <c r="E23" s="197"/>
      <c r="F23" s="197"/>
      <c r="G23" s="197"/>
      <c r="H23" s="197"/>
      <c r="I23" s="197"/>
    </row>
    <row r="24" spans="1:9">
      <c r="A24" s="189" t="s">
        <v>304</v>
      </c>
      <c r="B24" s="189" t="s">
        <v>245</v>
      </c>
      <c r="C24" s="193"/>
      <c r="D24" s="193"/>
      <c r="E24" s="193"/>
      <c r="F24" s="193"/>
      <c r="G24" s="193"/>
      <c r="H24" s="193"/>
      <c r="I24" s="193"/>
    </row>
    <row r="25" spans="1:9">
      <c r="A25" s="196" t="s">
        <v>303</v>
      </c>
      <c r="B25" s="196" t="s">
        <v>245</v>
      </c>
      <c r="C25" s="195"/>
      <c r="D25" s="195"/>
      <c r="E25" s="195"/>
      <c r="F25" s="195"/>
      <c r="G25" s="195"/>
      <c r="H25" s="195"/>
      <c r="I25" s="195"/>
    </row>
    <row r="26" spans="1:9">
      <c r="A26" s="189" t="s">
        <v>302</v>
      </c>
      <c r="B26" s="189" t="s">
        <v>276</v>
      </c>
      <c r="C26" s="193">
        <v>10</v>
      </c>
      <c r="D26" s="193"/>
      <c r="E26" s="193"/>
      <c r="F26" s="193"/>
      <c r="G26" s="193"/>
      <c r="H26" s="193"/>
      <c r="I26" s="193"/>
    </row>
    <row r="27" spans="1:9">
      <c r="A27" s="189" t="s">
        <v>301</v>
      </c>
      <c r="B27" s="189" t="s">
        <v>299</v>
      </c>
      <c r="C27" s="193">
        <v>1</v>
      </c>
      <c r="D27" s="193"/>
      <c r="E27" s="193"/>
      <c r="F27" s="193"/>
      <c r="G27" s="193"/>
      <c r="H27" s="193"/>
      <c r="I27" s="193"/>
    </row>
    <row r="28" spans="1:9">
      <c r="A28" s="189" t="s">
        <v>300</v>
      </c>
      <c r="B28" s="189" t="s">
        <v>299</v>
      </c>
      <c r="C28" s="193">
        <v>1</v>
      </c>
      <c r="D28" s="193"/>
      <c r="E28" s="193"/>
      <c r="F28" s="193"/>
      <c r="G28" s="193"/>
      <c r="H28" s="193"/>
      <c r="I28" s="193"/>
    </row>
    <row r="29" spans="1:9">
      <c r="A29" s="189" t="s">
        <v>245</v>
      </c>
      <c r="B29" s="189" t="s">
        <v>245</v>
      </c>
      <c r="C29" s="193"/>
      <c r="D29" s="193"/>
      <c r="E29" s="193"/>
      <c r="F29" s="193"/>
      <c r="G29" s="193"/>
      <c r="H29" s="193"/>
      <c r="I29" s="193"/>
    </row>
    <row r="30" spans="1:9">
      <c r="A30" s="189" t="s">
        <v>298</v>
      </c>
      <c r="B30" s="189" t="s">
        <v>133</v>
      </c>
      <c r="C30" s="193">
        <v>15</v>
      </c>
      <c r="D30" s="193"/>
      <c r="E30" s="193"/>
      <c r="F30" s="193"/>
      <c r="G30" s="193"/>
      <c r="H30" s="193"/>
      <c r="I30" s="193"/>
    </row>
    <row r="31" spans="1:9">
      <c r="A31" s="196" t="s">
        <v>297</v>
      </c>
      <c r="B31" s="196" t="s">
        <v>245</v>
      </c>
      <c r="C31" s="195"/>
      <c r="D31" s="195"/>
      <c r="E31" s="195"/>
      <c r="F31" s="195"/>
      <c r="G31" s="195"/>
      <c r="H31" s="195"/>
      <c r="I31" s="195"/>
    </row>
    <row r="32" spans="1:9">
      <c r="A32" s="189" t="s">
        <v>296</v>
      </c>
      <c r="B32" s="189" t="s">
        <v>133</v>
      </c>
      <c r="C32" s="193">
        <v>70</v>
      </c>
      <c r="D32" s="193"/>
      <c r="E32" s="193"/>
      <c r="F32" s="193"/>
      <c r="G32" s="193"/>
      <c r="H32" s="193"/>
      <c r="I32" s="193"/>
    </row>
    <row r="33" spans="1:9">
      <c r="A33" s="189" t="s">
        <v>295</v>
      </c>
      <c r="B33" s="189" t="s">
        <v>133</v>
      </c>
      <c r="C33" s="193">
        <v>100</v>
      </c>
      <c r="D33" s="193"/>
      <c r="E33" s="193"/>
      <c r="F33" s="193"/>
      <c r="G33" s="193"/>
      <c r="H33" s="193"/>
      <c r="I33" s="193"/>
    </row>
    <row r="34" spans="1:9">
      <c r="A34" s="196" t="s">
        <v>294</v>
      </c>
      <c r="B34" s="196" t="s">
        <v>245</v>
      </c>
      <c r="C34" s="195"/>
      <c r="D34" s="195"/>
      <c r="E34" s="195"/>
      <c r="F34" s="195"/>
      <c r="G34" s="195"/>
      <c r="H34" s="195"/>
      <c r="I34" s="195"/>
    </row>
    <row r="35" spans="1:9">
      <c r="A35" s="189" t="s">
        <v>293</v>
      </c>
      <c r="B35" s="189" t="s">
        <v>276</v>
      </c>
      <c r="C35" s="193">
        <v>36</v>
      </c>
      <c r="D35" s="193"/>
      <c r="E35" s="193"/>
      <c r="F35" s="193"/>
      <c r="G35" s="193"/>
      <c r="H35" s="193"/>
      <c r="I35" s="193"/>
    </row>
    <row r="36" spans="1:9">
      <c r="A36" s="189" t="s">
        <v>292</v>
      </c>
      <c r="B36" s="189" t="s">
        <v>276</v>
      </c>
      <c r="C36" s="193">
        <v>12</v>
      </c>
      <c r="D36" s="193"/>
      <c r="E36" s="193"/>
      <c r="F36" s="193"/>
      <c r="G36" s="193"/>
      <c r="H36" s="193"/>
      <c r="I36" s="193"/>
    </row>
    <row r="37" spans="1:9">
      <c r="A37" s="189" t="s">
        <v>291</v>
      </c>
      <c r="B37" s="189" t="s">
        <v>245</v>
      </c>
      <c r="C37" s="193"/>
      <c r="D37" s="193"/>
      <c r="E37" s="193"/>
      <c r="F37" s="193"/>
      <c r="G37" s="193"/>
      <c r="H37" s="193"/>
      <c r="I37" s="193"/>
    </row>
    <row r="38" spans="1:9">
      <c r="A38" s="196" t="s">
        <v>290</v>
      </c>
      <c r="B38" s="196" t="s">
        <v>245</v>
      </c>
      <c r="C38" s="195"/>
      <c r="D38" s="195"/>
      <c r="E38" s="195"/>
      <c r="F38" s="195"/>
      <c r="G38" s="195"/>
      <c r="H38" s="195"/>
      <c r="I38" s="195"/>
    </row>
    <row r="39" spans="1:9">
      <c r="A39" s="189" t="s">
        <v>289</v>
      </c>
      <c r="B39" s="189" t="s">
        <v>133</v>
      </c>
      <c r="C39" s="193">
        <v>30</v>
      </c>
      <c r="D39" s="193"/>
      <c r="E39" s="193"/>
      <c r="F39" s="193"/>
      <c r="G39" s="193"/>
      <c r="H39" s="193"/>
      <c r="I39" s="193"/>
    </row>
    <row r="40" spans="1:9">
      <c r="A40" s="196" t="s">
        <v>245</v>
      </c>
      <c r="B40" s="196" t="s">
        <v>245</v>
      </c>
      <c r="C40" s="195"/>
      <c r="D40" s="195"/>
      <c r="E40" s="195"/>
      <c r="F40" s="195"/>
      <c r="G40" s="195"/>
      <c r="H40" s="195"/>
      <c r="I40" s="195"/>
    </row>
    <row r="41" spans="1:9">
      <c r="A41" s="196" t="s">
        <v>288</v>
      </c>
      <c r="B41" s="196" t="s">
        <v>245</v>
      </c>
      <c r="C41" s="195"/>
      <c r="D41" s="195"/>
      <c r="E41" s="195"/>
      <c r="F41" s="195"/>
      <c r="G41" s="195"/>
      <c r="H41" s="195"/>
      <c r="I41" s="195"/>
    </row>
    <row r="42" spans="1:9">
      <c r="A42" s="189" t="s">
        <v>287</v>
      </c>
      <c r="B42" s="189" t="s">
        <v>276</v>
      </c>
      <c r="C42" s="193">
        <v>13</v>
      </c>
      <c r="D42" s="193"/>
      <c r="E42" s="193"/>
      <c r="F42" s="193"/>
      <c r="G42" s="193"/>
      <c r="H42" s="193"/>
      <c r="I42" s="193"/>
    </row>
    <row r="43" spans="1:9">
      <c r="A43" s="196" t="s">
        <v>286</v>
      </c>
      <c r="B43" s="196" t="s">
        <v>245</v>
      </c>
      <c r="C43" s="195"/>
      <c r="D43" s="195"/>
      <c r="E43" s="195"/>
      <c r="F43" s="195"/>
      <c r="G43" s="195"/>
      <c r="H43" s="195"/>
      <c r="I43" s="195"/>
    </row>
    <row r="44" spans="1:9">
      <c r="A44" s="189" t="s">
        <v>285</v>
      </c>
      <c r="B44" s="189" t="s">
        <v>276</v>
      </c>
      <c r="C44" s="193">
        <v>4</v>
      </c>
      <c r="D44" s="193"/>
      <c r="E44" s="193"/>
      <c r="F44" s="193"/>
      <c r="G44" s="193"/>
      <c r="H44" s="193"/>
      <c r="I44" s="193"/>
    </row>
    <row r="45" spans="1:9">
      <c r="A45" s="196" t="s">
        <v>284</v>
      </c>
      <c r="B45" s="196" t="s">
        <v>245</v>
      </c>
      <c r="C45" s="195"/>
      <c r="D45" s="195"/>
      <c r="E45" s="195"/>
      <c r="F45" s="195"/>
      <c r="G45" s="195"/>
      <c r="H45" s="195"/>
      <c r="I45" s="195"/>
    </row>
    <row r="46" spans="1:9">
      <c r="A46" s="196" t="s">
        <v>283</v>
      </c>
      <c r="B46" s="196" t="s">
        <v>245</v>
      </c>
      <c r="C46" s="195"/>
      <c r="D46" s="195"/>
      <c r="E46" s="195"/>
      <c r="F46" s="195"/>
      <c r="G46" s="195"/>
      <c r="H46" s="195"/>
      <c r="I46" s="195"/>
    </row>
    <row r="47" spans="1:9">
      <c r="A47" s="189" t="s">
        <v>282</v>
      </c>
      <c r="B47" s="189" t="s">
        <v>133</v>
      </c>
      <c r="C47" s="193">
        <v>8</v>
      </c>
      <c r="D47" s="193"/>
      <c r="E47" s="193"/>
      <c r="F47" s="193"/>
      <c r="G47" s="193"/>
      <c r="H47" s="193"/>
      <c r="I47" s="193"/>
    </row>
    <row r="48" spans="1:9">
      <c r="A48" s="189" t="s">
        <v>281</v>
      </c>
      <c r="B48" s="189" t="s">
        <v>133</v>
      </c>
      <c r="C48" s="193">
        <v>1.5</v>
      </c>
      <c r="D48" s="193"/>
      <c r="E48" s="193"/>
      <c r="F48" s="193"/>
      <c r="G48" s="193"/>
      <c r="H48" s="193"/>
      <c r="I48" s="193"/>
    </row>
    <row r="49" spans="1:9">
      <c r="A49" s="189" t="s">
        <v>280</v>
      </c>
      <c r="B49" s="189" t="s">
        <v>276</v>
      </c>
      <c r="C49" s="193">
        <v>4</v>
      </c>
      <c r="D49" s="193"/>
      <c r="E49" s="193"/>
      <c r="F49" s="193"/>
      <c r="G49" s="193"/>
      <c r="H49" s="193"/>
      <c r="I49" s="193"/>
    </row>
    <row r="50" spans="1:9">
      <c r="A50" s="196" t="s">
        <v>279</v>
      </c>
      <c r="B50" s="196" t="s">
        <v>245</v>
      </c>
      <c r="C50" s="195"/>
      <c r="D50" s="195"/>
      <c r="E50" s="195"/>
      <c r="F50" s="195"/>
      <c r="G50" s="195"/>
      <c r="H50" s="195"/>
      <c r="I50" s="195"/>
    </row>
    <row r="51" spans="1:9">
      <c r="A51" s="189" t="s">
        <v>278</v>
      </c>
      <c r="B51" s="189" t="s">
        <v>276</v>
      </c>
      <c r="C51" s="193">
        <v>1</v>
      </c>
      <c r="D51" s="193"/>
      <c r="E51" s="193"/>
      <c r="F51" s="193"/>
      <c r="G51" s="193"/>
      <c r="H51" s="193"/>
      <c r="I51" s="193"/>
    </row>
    <row r="52" spans="1:9">
      <c r="A52" s="189" t="s">
        <v>277</v>
      </c>
      <c r="B52" s="189" t="s">
        <v>276</v>
      </c>
      <c r="C52" s="193">
        <v>1</v>
      </c>
      <c r="D52" s="193"/>
      <c r="E52" s="193"/>
      <c r="F52" s="193"/>
      <c r="G52" s="193"/>
      <c r="H52" s="193"/>
      <c r="I52" s="193"/>
    </row>
    <row r="53" spans="1:9">
      <c r="A53" s="189" t="s">
        <v>275</v>
      </c>
      <c r="B53" s="189" t="s">
        <v>245</v>
      </c>
      <c r="C53" s="193"/>
      <c r="D53" s="193"/>
      <c r="E53" s="193"/>
      <c r="F53" s="193"/>
      <c r="G53" s="193"/>
      <c r="H53" s="193"/>
      <c r="I53" s="193"/>
    </row>
    <row r="54" spans="1:9" ht="16.5">
      <c r="A54" s="191" t="s">
        <v>274</v>
      </c>
      <c r="B54" s="191" t="s">
        <v>245</v>
      </c>
      <c r="C54" s="194"/>
      <c r="D54" s="194"/>
      <c r="E54" s="194"/>
      <c r="F54" s="194"/>
      <c r="G54" s="194"/>
      <c r="H54" s="194"/>
      <c r="I54" s="194"/>
    </row>
    <row r="55" spans="1:9" ht="16.5">
      <c r="A55" s="191" t="s">
        <v>273</v>
      </c>
      <c r="B55" s="191" t="s">
        <v>245</v>
      </c>
      <c r="C55" s="194"/>
      <c r="D55" s="194"/>
      <c r="E55" s="194"/>
      <c r="F55" s="194"/>
      <c r="G55" s="194"/>
      <c r="H55" s="194"/>
      <c r="I55" s="194"/>
    </row>
    <row r="56" spans="1:9">
      <c r="A56" s="189" t="s">
        <v>272</v>
      </c>
      <c r="B56" s="189" t="s">
        <v>147</v>
      </c>
      <c r="C56" s="193">
        <v>23.5</v>
      </c>
      <c r="D56" s="193"/>
      <c r="E56" s="193"/>
      <c r="F56" s="193"/>
      <c r="G56" s="193"/>
      <c r="H56" s="193"/>
      <c r="I56" s="193"/>
    </row>
    <row r="57" spans="1:9" ht="16.5">
      <c r="A57" s="191" t="s">
        <v>271</v>
      </c>
      <c r="B57" s="191" t="s">
        <v>245</v>
      </c>
      <c r="C57" s="194"/>
      <c r="D57" s="194"/>
      <c r="E57" s="194"/>
      <c r="F57" s="194"/>
      <c r="G57" s="194"/>
      <c r="H57" s="194"/>
      <c r="I57" s="194"/>
    </row>
    <row r="58" spans="1:9" ht="16.5">
      <c r="A58" s="191" t="s">
        <v>270</v>
      </c>
      <c r="B58" s="191" t="s">
        <v>245</v>
      </c>
      <c r="C58" s="194"/>
      <c r="D58" s="194"/>
      <c r="E58" s="194"/>
      <c r="F58" s="194"/>
      <c r="G58" s="194"/>
      <c r="H58" s="194"/>
      <c r="I58" s="194"/>
    </row>
    <row r="59" spans="1:9">
      <c r="A59" s="189" t="s">
        <v>269</v>
      </c>
      <c r="B59" s="189" t="s">
        <v>245</v>
      </c>
      <c r="C59" s="193"/>
      <c r="D59" s="193"/>
      <c r="E59" s="193"/>
      <c r="F59" s="193"/>
      <c r="G59" s="193"/>
      <c r="H59" s="193"/>
      <c r="I59" s="193"/>
    </row>
    <row r="60" spans="1:9">
      <c r="A60" s="196" t="s">
        <v>268</v>
      </c>
      <c r="B60" s="196" t="s">
        <v>245</v>
      </c>
      <c r="C60" s="195"/>
      <c r="D60" s="195"/>
      <c r="E60" s="195"/>
      <c r="F60" s="195"/>
      <c r="G60" s="195"/>
      <c r="H60" s="195"/>
      <c r="I60" s="195"/>
    </row>
    <row r="61" spans="1:9">
      <c r="A61" s="189" t="s">
        <v>267</v>
      </c>
      <c r="B61" s="189" t="s">
        <v>207</v>
      </c>
      <c r="C61" s="193">
        <v>1</v>
      </c>
      <c r="D61" s="193"/>
      <c r="E61" s="193"/>
      <c r="F61" s="193"/>
      <c r="G61" s="193"/>
      <c r="H61" s="193"/>
      <c r="I61" s="193"/>
    </row>
    <row r="62" spans="1:9">
      <c r="A62" s="196" t="s">
        <v>262</v>
      </c>
      <c r="B62" s="196" t="s">
        <v>245</v>
      </c>
      <c r="C62" s="195"/>
      <c r="D62" s="195"/>
      <c r="E62" s="195"/>
      <c r="F62" s="195"/>
      <c r="G62" s="195"/>
      <c r="H62" s="195"/>
      <c r="I62" s="195"/>
    </row>
    <row r="63" spans="1:9">
      <c r="A63" s="189" t="s">
        <v>266</v>
      </c>
      <c r="B63" s="189" t="s">
        <v>207</v>
      </c>
      <c r="C63" s="193">
        <v>0.5</v>
      </c>
      <c r="D63" s="193"/>
      <c r="E63" s="193"/>
      <c r="F63" s="193"/>
      <c r="G63" s="193"/>
      <c r="H63" s="193"/>
      <c r="I63" s="193"/>
    </row>
    <row r="64" spans="1:9">
      <c r="A64" s="189" t="s">
        <v>265</v>
      </c>
      <c r="B64" s="189" t="s">
        <v>245</v>
      </c>
      <c r="C64" s="193"/>
      <c r="D64" s="193"/>
      <c r="E64" s="193"/>
      <c r="F64" s="193"/>
      <c r="G64" s="193"/>
      <c r="H64" s="193"/>
      <c r="I64" s="193"/>
    </row>
    <row r="65" spans="1:9">
      <c r="A65" s="196" t="s">
        <v>264</v>
      </c>
      <c r="B65" s="196" t="s">
        <v>245</v>
      </c>
      <c r="C65" s="195"/>
      <c r="D65" s="195"/>
      <c r="E65" s="195"/>
      <c r="F65" s="195"/>
      <c r="G65" s="195"/>
      <c r="H65" s="195"/>
      <c r="I65" s="195"/>
    </row>
    <row r="66" spans="1:9">
      <c r="A66" s="189" t="s">
        <v>263</v>
      </c>
      <c r="B66" s="189" t="s">
        <v>207</v>
      </c>
      <c r="C66" s="193">
        <v>1</v>
      </c>
      <c r="D66" s="193"/>
      <c r="E66" s="193"/>
      <c r="F66" s="193"/>
      <c r="G66" s="193"/>
      <c r="H66" s="193"/>
      <c r="I66" s="193"/>
    </row>
    <row r="67" spans="1:9">
      <c r="A67" s="196" t="s">
        <v>262</v>
      </c>
      <c r="B67" s="196" t="s">
        <v>245</v>
      </c>
      <c r="C67" s="195"/>
      <c r="D67" s="195"/>
      <c r="E67" s="195"/>
      <c r="F67" s="195"/>
      <c r="G67" s="195"/>
      <c r="H67" s="195"/>
      <c r="I67" s="195"/>
    </row>
    <row r="68" spans="1:9">
      <c r="A68" s="189" t="s">
        <v>261</v>
      </c>
      <c r="B68" s="189" t="s">
        <v>207</v>
      </c>
      <c r="C68" s="193">
        <v>1</v>
      </c>
      <c r="D68" s="193"/>
      <c r="E68" s="193"/>
      <c r="F68" s="193"/>
      <c r="G68" s="193"/>
      <c r="H68" s="193"/>
      <c r="I68" s="193"/>
    </row>
    <row r="69" spans="1:9">
      <c r="A69" s="196" t="s">
        <v>260</v>
      </c>
      <c r="B69" s="196" t="s">
        <v>245</v>
      </c>
      <c r="C69" s="195"/>
      <c r="D69" s="195"/>
      <c r="E69" s="195"/>
      <c r="F69" s="195"/>
      <c r="G69" s="195"/>
      <c r="H69" s="195"/>
      <c r="I69" s="195"/>
    </row>
    <row r="70" spans="1:9">
      <c r="A70" s="189" t="s">
        <v>259</v>
      </c>
      <c r="B70" s="189" t="s">
        <v>147</v>
      </c>
      <c r="C70" s="193">
        <v>3</v>
      </c>
      <c r="D70" s="193"/>
      <c r="E70" s="193"/>
      <c r="F70" s="193"/>
      <c r="G70" s="193"/>
      <c r="H70" s="193"/>
      <c r="I70" s="193"/>
    </row>
    <row r="71" spans="1:9">
      <c r="A71" s="196" t="s">
        <v>258</v>
      </c>
      <c r="B71" s="196" t="s">
        <v>245</v>
      </c>
      <c r="C71" s="195"/>
      <c r="D71" s="195"/>
      <c r="E71" s="195"/>
      <c r="F71" s="195"/>
      <c r="G71" s="195"/>
      <c r="H71" s="195"/>
      <c r="I71" s="195"/>
    </row>
    <row r="72" spans="1:9">
      <c r="A72" s="189" t="s">
        <v>257</v>
      </c>
      <c r="B72" s="189" t="s">
        <v>147</v>
      </c>
      <c r="C72" s="193">
        <v>3</v>
      </c>
      <c r="D72" s="193"/>
      <c r="E72" s="193"/>
      <c r="F72" s="193"/>
      <c r="G72" s="193"/>
      <c r="H72" s="193"/>
      <c r="I72" s="193"/>
    </row>
    <row r="73" spans="1:9" ht="16.5">
      <c r="A73" s="191" t="s">
        <v>256</v>
      </c>
      <c r="B73" s="191" t="s">
        <v>245</v>
      </c>
      <c r="C73" s="194"/>
      <c r="D73" s="194"/>
      <c r="E73" s="194"/>
      <c r="F73" s="194"/>
      <c r="G73" s="194"/>
      <c r="H73" s="194"/>
      <c r="I73" s="194"/>
    </row>
    <row r="74" spans="1:9" ht="16.5">
      <c r="A74" s="191" t="s">
        <v>219</v>
      </c>
      <c r="B74" s="191" t="s">
        <v>245</v>
      </c>
      <c r="C74" s="194"/>
      <c r="D74" s="194"/>
      <c r="E74" s="194"/>
      <c r="F74" s="194"/>
      <c r="G74" s="194"/>
      <c r="H74" s="194"/>
      <c r="I74" s="194"/>
    </row>
    <row r="75" spans="1:9">
      <c r="A75" s="196" t="s">
        <v>255</v>
      </c>
      <c r="B75" s="196" t="s">
        <v>245</v>
      </c>
      <c r="C75" s="195"/>
      <c r="D75" s="195"/>
      <c r="E75" s="195"/>
      <c r="F75" s="195"/>
      <c r="G75" s="195"/>
      <c r="H75" s="195"/>
      <c r="I75" s="195"/>
    </row>
    <row r="76" spans="1:9">
      <c r="A76" s="189" t="s">
        <v>254</v>
      </c>
      <c r="B76" s="189" t="s">
        <v>253</v>
      </c>
      <c r="C76" s="193">
        <v>0.02</v>
      </c>
      <c r="D76" s="193"/>
      <c r="E76" s="193"/>
      <c r="F76" s="193"/>
      <c r="G76" s="193"/>
      <c r="H76" s="193"/>
      <c r="I76" s="193"/>
    </row>
    <row r="77" spans="1:9">
      <c r="A77" s="196" t="s">
        <v>252</v>
      </c>
      <c r="B77" s="196" t="s">
        <v>245</v>
      </c>
      <c r="C77" s="195"/>
      <c r="D77" s="195"/>
      <c r="E77" s="195"/>
      <c r="F77" s="195"/>
      <c r="G77" s="195"/>
      <c r="H77" s="195"/>
      <c r="I77" s="195"/>
    </row>
    <row r="78" spans="1:9">
      <c r="A78" s="189" t="s">
        <v>250</v>
      </c>
      <c r="B78" s="189" t="s">
        <v>133</v>
      </c>
      <c r="C78" s="193">
        <v>15</v>
      </c>
      <c r="D78" s="193"/>
      <c r="E78" s="193"/>
      <c r="F78" s="193"/>
      <c r="G78" s="193"/>
      <c r="H78" s="193"/>
      <c r="I78" s="193"/>
    </row>
    <row r="79" spans="1:9">
      <c r="A79" s="196" t="s">
        <v>251</v>
      </c>
      <c r="B79" s="196" t="s">
        <v>245</v>
      </c>
      <c r="C79" s="195"/>
      <c r="D79" s="195"/>
      <c r="E79" s="195"/>
      <c r="F79" s="195"/>
      <c r="G79" s="195"/>
      <c r="H79" s="195"/>
      <c r="I79" s="195"/>
    </row>
    <row r="80" spans="1:9">
      <c r="A80" s="189" t="s">
        <v>250</v>
      </c>
      <c r="B80" s="189" t="s">
        <v>133</v>
      </c>
      <c r="C80" s="193">
        <v>15</v>
      </c>
      <c r="D80" s="193"/>
      <c r="E80" s="193"/>
      <c r="F80" s="193"/>
      <c r="G80" s="193"/>
      <c r="H80" s="193"/>
      <c r="I80" s="193"/>
    </row>
    <row r="81" spans="1:9">
      <c r="A81" s="196" t="s">
        <v>249</v>
      </c>
      <c r="B81" s="196" t="s">
        <v>245</v>
      </c>
      <c r="C81" s="195"/>
      <c r="D81" s="195"/>
      <c r="E81" s="195"/>
      <c r="F81" s="195"/>
      <c r="G81" s="195"/>
      <c r="H81" s="195"/>
      <c r="I81" s="195"/>
    </row>
    <row r="82" spans="1:9">
      <c r="A82" s="189" t="s">
        <v>248</v>
      </c>
      <c r="B82" s="189" t="s">
        <v>147</v>
      </c>
      <c r="C82" s="193">
        <v>5.25</v>
      </c>
      <c r="D82" s="193"/>
      <c r="E82" s="193"/>
      <c r="F82" s="193"/>
      <c r="G82" s="193"/>
      <c r="H82" s="193"/>
      <c r="I82" s="193"/>
    </row>
    <row r="83" spans="1:9">
      <c r="A83" s="189" t="s">
        <v>245</v>
      </c>
      <c r="B83" s="189" t="s">
        <v>245</v>
      </c>
      <c r="C83" s="193"/>
      <c r="D83" s="193"/>
      <c r="E83" s="193"/>
      <c r="F83" s="193"/>
      <c r="G83" s="193"/>
      <c r="H83" s="193"/>
      <c r="I83" s="193"/>
    </row>
    <row r="84" spans="1:9" ht="16.5">
      <c r="A84" s="191" t="s">
        <v>247</v>
      </c>
      <c r="B84" s="191" t="s">
        <v>245</v>
      </c>
      <c r="C84" s="194"/>
      <c r="D84" s="194"/>
      <c r="E84" s="194"/>
      <c r="F84" s="194"/>
      <c r="G84" s="194"/>
      <c r="H84" s="194"/>
      <c r="I84" s="194"/>
    </row>
    <row r="85" spans="1:9">
      <c r="A85" s="189" t="s">
        <v>245</v>
      </c>
      <c r="B85" s="189" t="s">
        <v>245</v>
      </c>
      <c r="C85" s="193"/>
      <c r="D85" s="193"/>
      <c r="E85" s="193"/>
      <c r="F85" s="193"/>
      <c r="G85" s="193"/>
      <c r="H85" s="193"/>
      <c r="I85" s="193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showGridLines="0" workbookViewId="0">
      <pane ySplit="13" topLeftCell="A47" activePane="bottomLeft" state="frozenSplit"/>
      <selection pane="bottomLeft" activeCell="H16" sqref="H16:H54"/>
    </sheetView>
  </sheetViews>
  <sheetFormatPr defaultRowHeight="11.25" customHeight="1"/>
  <cols>
    <col min="1" max="1" width="5.5703125" style="156" customWidth="1"/>
    <col min="2" max="2" width="4.42578125" style="156" customWidth="1"/>
    <col min="3" max="3" width="4.7109375" style="156" customWidth="1"/>
    <col min="4" max="4" width="12.7109375" style="156" customWidth="1"/>
    <col min="5" max="5" width="55.5703125" style="156" customWidth="1"/>
    <col min="6" max="6" width="4.7109375" style="156" customWidth="1"/>
    <col min="7" max="7" width="9.85546875" style="156" customWidth="1"/>
    <col min="8" max="8" width="9.7109375" style="156" customWidth="1"/>
    <col min="9" max="9" width="13.5703125" style="156" customWidth="1"/>
    <col min="10" max="10" width="10.5703125" style="156" hidden="1" customWidth="1"/>
    <col min="11" max="11" width="10.85546875" style="156" hidden="1" customWidth="1"/>
    <col min="12" max="12" width="9.7109375" style="156" hidden="1" customWidth="1"/>
    <col min="13" max="13" width="11.5703125" style="156" hidden="1" customWidth="1"/>
    <col min="14" max="14" width="5.28515625" style="156" customWidth="1"/>
    <col min="15" max="15" width="7" style="156" hidden="1" customWidth="1"/>
    <col min="16" max="16" width="7.28515625" style="156" hidden="1" customWidth="1"/>
    <col min="17" max="19" width="9.140625" style="156" hidden="1" customWidth="1"/>
    <col min="20" max="20" width="0" style="156" hidden="1" customWidth="1"/>
    <col min="21" max="256" width="9.140625" style="156"/>
    <col min="257" max="257" width="5.5703125" style="156" customWidth="1"/>
    <col min="258" max="258" width="4.42578125" style="156" customWidth="1"/>
    <col min="259" max="259" width="4.7109375" style="156" customWidth="1"/>
    <col min="260" max="260" width="12.7109375" style="156" customWidth="1"/>
    <col min="261" max="261" width="55.5703125" style="156" customWidth="1"/>
    <col min="262" max="262" width="4.7109375" style="156" customWidth="1"/>
    <col min="263" max="263" width="9.85546875" style="156" customWidth="1"/>
    <col min="264" max="264" width="9.7109375" style="156" customWidth="1"/>
    <col min="265" max="265" width="13.5703125" style="156" customWidth="1"/>
    <col min="266" max="269" width="0" style="156" hidden="1" customWidth="1"/>
    <col min="270" max="270" width="5.28515625" style="156" customWidth="1"/>
    <col min="271" max="276" width="0" style="156" hidden="1" customWidth="1"/>
    <col min="277" max="512" width="9.140625" style="156"/>
    <col min="513" max="513" width="5.5703125" style="156" customWidth="1"/>
    <col min="514" max="514" width="4.42578125" style="156" customWidth="1"/>
    <col min="515" max="515" width="4.7109375" style="156" customWidth="1"/>
    <col min="516" max="516" width="12.7109375" style="156" customWidth="1"/>
    <col min="517" max="517" width="55.5703125" style="156" customWidth="1"/>
    <col min="518" max="518" width="4.7109375" style="156" customWidth="1"/>
    <col min="519" max="519" width="9.85546875" style="156" customWidth="1"/>
    <col min="520" max="520" width="9.7109375" style="156" customWidth="1"/>
    <col min="521" max="521" width="13.5703125" style="156" customWidth="1"/>
    <col min="522" max="525" width="0" style="156" hidden="1" customWidth="1"/>
    <col min="526" max="526" width="5.28515625" style="156" customWidth="1"/>
    <col min="527" max="532" width="0" style="156" hidden="1" customWidth="1"/>
    <col min="533" max="768" width="9.140625" style="156"/>
    <col min="769" max="769" width="5.5703125" style="156" customWidth="1"/>
    <col min="770" max="770" width="4.42578125" style="156" customWidth="1"/>
    <col min="771" max="771" width="4.7109375" style="156" customWidth="1"/>
    <col min="772" max="772" width="12.7109375" style="156" customWidth="1"/>
    <col min="773" max="773" width="55.5703125" style="156" customWidth="1"/>
    <col min="774" max="774" width="4.7109375" style="156" customWidth="1"/>
    <col min="775" max="775" width="9.85546875" style="156" customWidth="1"/>
    <col min="776" max="776" width="9.7109375" style="156" customWidth="1"/>
    <col min="777" max="777" width="13.5703125" style="156" customWidth="1"/>
    <col min="778" max="781" width="0" style="156" hidden="1" customWidth="1"/>
    <col min="782" max="782" width="5.28515625" style="156" customWidth="1"/>
    <col min="783" max="788" width="0" style="156" hidden="1" customWidth="1"/>
    <col min="789" max="1024" width="9.140625" style="156"/>
    <col min="1025" max="1025" width="5.5703125" style="156" customWidth="1"/>
    <col min="1026" max="1026" width="4.42578125" style="156" customWidth="1"/>
    <col min="1027" max="1027" width="4.7109375" style="156" customWidth="1"/>
    <col min="1028" max="1028" width="12.7109375" style="156" customWidth="1"/>
    <col min="1029" max="1029" width="55.5703125" style="156" customWidth="1"/>
    <col min="1030" max="1030" width="4.7109375" style="156" customWidth="1"/>
    <col min="1031" max="1031" width="9.85546875" style="156" customWidth="1"/>
    <col min="1032" max="1032" width="9.7109375" style="156" customWidth="1"/>
    <col min="1033" max="1033" width="13.5703125" style="156" customWidth="1"/>
    <col min="1034" max="1037" width="0" style="156" hidden="1" customWidth="1"/>
    <col min="1038" max="1038" width="5.28515625" style="156" customWidth="1"/>
    <col min="1039" max="1044" width="0" style="156" hidden="1" customWidth="1"/>
    <col min="1045" max="1280" width="9.140625" style="156"/>
    <col min="1281" max="1281" width="5.5703125" style="156" customWidth="1"/>
    <col min="1282" max="1282" width="4.42578125" style="156" customWidth="1"/>
    <col min="1283" max="1283" width="4.7109375" style="156" customWidth="1"/>
    <col min="1284" max="1284" width="12.7109375" style="156" customWidth="1"/>
    <col min="1285" max="1285" width="55.5703125" style="156" customWidth="1"/>
    <col min="1286" max="1286" width="4.7109375" style="156" customWidth="1"/>
    <col min="1287" max="1287" width="9.85546875" style="156" customWidth="1"/>
    <col min="1288" max="1288" width="9.7109375" style="156" customWidth="1"/>
    <col min="1289" max="1289" width="13.5703125" style="156" customWidth="1"/>
    <col min="1290" max="1293" width="0" style="156" hidden="1" customWidth="1"/>
    <col min="1294" max="1294" width="5.28515625" style="156" customWidth="1"/>
    <col min="1295" max="1300" width="0" style="156" hidden="1" customWidth="1"/>
    <col min="1301" max="1536" width="9.140625" style="156"/>
    <col min="1537" max="1537" width="5.5703125" style="156" customWidth="1"/>
    <col min="1538" max="1538" width="4.42578125" style="156" customWidth="1"/>
    <col min="1539" max="1539" width="4.7109375" style="156" customWidth="1"/>
    <col min="1540" max="1540" width="12.7109375" style="156" customWidth="1"/>
    <col min="1541" max="1541" width="55.5703125" style="156" customWidth="1"/>
    <col min="1542" max="1542" width="4.7109375" style="156" customWidth="1"/>
    <col min="1543" max="1543" width="9.85546875" style="156" customWidth="1"/>
    <col min="1544" max="1544" width="9.7109375" style="156" customWidth="1"/>
    <col min="1545" max="1545" width="13.5703125" style="156" customWidth="1"/>
    <col min="1546" max="1549" width="0" style="156" hidden="1" customWidth="1"/>
    <col min="1550" max="1550" width="5.28515625" style="156" customWidth="1"/>
    <col min="1551" max="1556" width="0" style="156" hidden="1" customWidth="1"/>
    <col min="1557" max="1792" width="9.140625" style="156"/>
    <col min="1793" max="1793" width="5.5703125" style="156" customWidth="1"/>
    <col min="1794" max="1794" width="4.42578125" style="156" customWidth="1"/>
    <col min="1795" max="1795" width="4.7109375" style="156" customWidth="1"/>
    <col min="1796" max="1796" width="12.7109375" style="156" customWidth="1"/>
    <col min="1797" max="1797" width="55.5703125" style="156" customWidth="1"/>
    <col min="1798" max="1798" width="4.7109375" style="156" customWidth="1"/>
    <col min="1799" max="1799" width="9.85546875" style="156" customWidth="1"/>
    <col min="1800" max="1800" width="9.7109375" style="156" customWidth="1"/>
    <col min="1801" max="1801" width="13.5703125" style="156" customWidth="1"/>
    <col min="1802" max="1805" width="0" style="156" hidden="1" customWidth="1"/>
    <col min="1806" max="1806" width="5.28515625" style="156" customWidth="1"/>
    <col min="1807" max="1812" width="0" style="156" hidden="1" customWidth="1"/>
    <col min="1813" max="2048" width="9.140625" style="156"/>
    <col min="2049" max="2049" width="5.5703125" style="156" customWidth="1"/>
    <col min="2050" max="2050" width="4.42578125" style="156" customWidth="1"/>
    <col min="2051" max="2051" width="4.7109375" style="156" customWidth="1"/>
    <col min="2052" max="2052" width="12.7109375" style="156" customWidth="1"/>
    <col min="2053" max="2053" width="55.5703125" style="156" customWidth="1"/>
    <col min="2054" max="2054" width="4.7109375" style="156" customWidth="1"/>
    <col min="2055" max="2055" width="9.85546875" style="156" customWidth="1"/>
    <col min="2056" max="2056" width="9.7109375" style="156" customWidth="1"/>
    <col min="2057" max="2057" width="13.5703125" style="156" customWidth="1"/>
    <col min="2058" max="2061" width="0" style="156" hidden="1" customWidth="1"/>
    <col min="2062" max="2062" width="5.28515625" style="156" customWidth="1"/>
    <col min="2063" max="2068" width="0" style="156" hidden="1" customWidth="1"/>
    <col min="2069" max="2304" width="9.140625" style="156"/>
    <col min="2305" max="2305" width="5.5703125" style="156" customWidth="1"/>
    <col min="2306" max="2306" width="4.42578125" style="156" customWidth="1"/>
    <col min="2307" max="2307" width="4.7109375" style="156" customWidth="1"/>
    <col min="2308" max="2308" width="12.7109375" style="156" customWidth="1"/>
    <col min="2309" max="2309" width="55.5703125" style="156" customWidth="1"/>
    <col min="2310" max="2310" width="4.7109375" style="156" customWidth="1"/>
    <col min="2311" max="2311" width="9.85546875" style="156" customWidth="1"/>
    <col min="2312" max="2312" width="9.7109375" style="156" customWidth="1"/>
    <col min="2313" max="2313" width="13.5703125" style="156" customWidth="1"/>
    <col min="2314" max="2317" width="0" style="156" hidden="1" customWidth="1"/>
    <col min="2318" max="2318" width="5.28515625" style="156" customWidth="1"/>
    <col min="2319" max="2324" width="0" style="156" hidden="1" customWidth="1"/>
    <col min="2325" max="2560" width="9.140625" style="156"/>
    <col min="2561" max="2561" width="5.5703125" style="156" customWidth="1"/>
    <col min="2562" max="2562" width="4.42578125" style="156" customWidth="1"/>
    <col min="2563" max="2563" width="4.7109375" style="156" customWidth="1"/>
    <col min="2564" max="2564" width="12.7109375" style="156" customWidth="1"/>
    <col min="2565" max="2565" width="55.5703125" style="156" customWidth="1"/>
    <col min="2566" max="2566" width="4.7109375" style="156" customWidth="1"/>
    <col min="2567" max="2567" width="9.85546875" style="156" customWidth="1"/>
    <col min="2568" max="2568" width="9.7109375" style="156" customWidth="1"/>
    <col min="2569" max="2569" width="13.5703125" style="156" customWidth="1"/>
    <col min="2570" max="2573" width="0" style="156" hidden="1" customWidth="1"/>
    <col min="2574" max="2574" width="5.28515625" style="156" customWidth="1"/>
    <col min="2575" max="2580" width="0" style="156" hidden="1" customWidth="1"/>
    <col min="2581" max="2816" width="9.140625" style="156"/>
    <col min="2817" max="2817" width="5.5703125" style="156" customWidth="1"/>
    <col min="2818" max="2818" width="4.42578125" style="156" customWidth="1"/>
    <col min="2819" max="2819" width="4.7109375" style="156" customWidth="1"/>
    <col min="2820" max="2820" width="12.7109375" style="156" customWidth="1"/>
    <col min="2821" max="2821" width="55.5703125" style="156" customWidth="1"/>
    <col min="2822" max="2822" width="4.7109375" style="156" customWidth="1"/>
    <col min="2823" max="2823" width="9.85546875" style="156" customWidth="1"/>
    <col min="2824" max="2824" width="9.7109375" style="156" customWidth="1"/>
    <col min="2825" max="2825" width="13.5703125" style="156" customWidth="1"/>
    <col min="2826" max="2829" width="0" style="156" hidden="1" customWidth="1"/>
    <col min="2830" max="2830" width="5.28515625" style="156" customWidth="1"/>
    <col min="2831" max="2836" width="0" style="156" hidden="1" customWidth="1"/>
    <col min="2837" max="3072" width="9.140625" style="156"/>
    <col min="3073" max="3073" width="5.5703125" style="156" customWidth="1"/>
    <col min="3074" max="3074" width="4.42578125" style="156" customWidth="1"/>
    <col min="3075" max="3075" width="4.7109375" style="156" customWidth="1"/>
    <col min="3076" max="3076" width="12.7109375" style="156" customWidth="1"/>
    <col min="3077" max="3077" width="55.5703125" style="156" customWidth="1"/>
    <col min="3078" max="3078" width="4.7109375" style="156" customWidth="1"/>
    <col min="3079" max="3079" width="9.85546875" style="156" customWidth="1"/>
    <col min="3080" max="3080" width="9.7109375" style="156" customWidth="1"/>
    <col min="3081" max="3081" width="13.5703125" style="156" customWidth="1"/>
    <col min="3082" max="3085" width="0" style="156" hidden="1" customWidth="1"/>
    <col min="3086" max="3086" width="5.28515625" style="156" customWidth="1"/>
    <col min="3087" max="3092" width="0" style="156" hidden="1" customWidth="1"/>
    <col min="3093" max="3328" width="9.140625" style="156"/>
    <col min="3329" max="3329" width="5.5703125" style="156" customWidth="1"/>
    <col min="3330" max="3330" width="4.42578125" style="156" customWidth="1"/>
    <col min="3331" max="3331" width="4.7109375" style="156" customWidth="1"/>
    <col min="3332" max="3332" width="12.7109375" style="156" customWidth="1"/>
    <col min="3333" max="3333" width="55.5703125" style="156" customWidth="1"/>
    <col min="3334" max="3334" width="4.7109375" style="156" customWidth="1"/>
    <col min="3335" max="3335" width="9.85546875" style="156" customWidth="1"/>
    <col min="3336" max="3336" width="9.7109375" style="156" customWidth="1"/>
    <col min="3337" max="3337" width="13.5703125" style="156" customWidth="1"/>
    <col min="3338" max="3341" width="0" style="156" hidden="1" customWidth="1"/>
    <col min="3342" max="3342" width="5.28515625" style="156" customWidth="1"/>
    <col min="3343" max="3348" width="0" style="156" hidden="1" customWidth="1"/>
    <col min="3349" max="3584" width="9.140625" style="156"/>
    <col min="3585" max="3585" width="5.5703125" style="156" customWidth="1"/>
    <col min="3586" max="3586" width="4.42578125" style="156" customWidth="1"/>
    <col min="3587" max="3587" width="4.7109375" style="156" customWidth="1"/>
    <col min="3588" max="3588" width="12.7109375" style="156" customWidth="1"/>
    <col min="3589" max="3589" width="55.5703125" style="156" customWidth="1"/>
    <col min="3590" max="3590" width="4.7109375" style="156" customWidth="1"/>
    <col min="3591" max="3591" width="9.85546875" style="156" customWidth="1"/>
    <col min="3592" max="3592" width="9.7109375" style="156" customWidth="1"/>
    <col min="3593" max="3593" width="13.5703125" style="156" customWidth="1"/>
    <col min="3594" max="3597" width="0" style="156" hidden="1" customWidth="1"/>
    <col min="3598" max="3598" width="5.28515625" style="156" customWidth="1"/>
    <col min="3599" max="3604" width="0" style="156" hidden="1" customWidth="1"/>
    <col min="3605" max="3840" width="9.140625" style="156"/>
    <col min="3841" max="3841" width="5.5703125" style="156" customWidth="1"/>
    <col min="3842" max="3842" width="4.42578125" style="156" customWidth="1"/>
    <col min="3843" max="3843" width="4.7109375" style="156" customWidth="1"/>
    <col min="3844" max="3844" width="12.7109375" style="156" customWidth="1"/>
    <col min="3845" max="3845" width="55.5703125" style="156" customWidth="1"/>
    <col min="3846" max="3846" width="4.7109375" style="156" customWidth="1"/>
    <col min="3847" max="3847" width="9.85546875" style="156" customWidth="1"/>
    <col min="3848" max="3848" width="9.7109375" style="156" customWidth="1"/>
    <col min="3849" max="3849" width="13.5703125" style="156" customWidth="1"/>
    <col min="3850" max="3853" width="0" style="156" hidden="1" customWidth="1"/>
    <col min="3854" max="3854" width="5.28515625" style="156" customWidth="1"/>
    <col min="3855" max="3860" width="0" style="156" hidden="1" customWidth="1"/>
    <col min="3861" max="4096" width="9.140625" style="156"/>
    <col min="4097" max="4097" width="5.5703125" style="156" customWidth="1"/>
    <col min="4098" max="4098" width="4.42578125" style="156" customWidth="1"/>
    <col min="4099" max="4099" width="4.7109375" style="156" customWidth="1"/>
    <col min="4100" max="4100" width="12.7109375" style="156" customWidth="1"/>
    <col min="4101" max="4101" width="55.5703125" style="156" customWidth="1"/>
    <col min="4102" max="4102" width="4.7109375" style="156" customWidth="1"/>
    <col min="4103" max="4103" width="9.85546875" style="156" customWidth="1"/>
    <col min="4104" max="4104" width="9.7109375" style="156" customWidth="1"/>
    <col min="4105" max="4105" width="13.5703125" style="156" customWidth="1"/>
    <col min="4106" max="4109" width="0" style="156" hidden="1" customWidth="1"/>
    <col min="4110" max="4110" width="5.28515625" style="156" customWidth="1"/>
    <col min="4111" max="4116" width="0" style="156" hidden="1" customWidth="1"/>
    <col min="4117" max="4352" width="9.140625" style="156"/>
    <col min="4353" max="4353" width="5.5703125" style="156" customWidth="1"/>
    <col min="4354" max="4354" width="4.42578125" style="156" customWidth="1"/>
    <col min="4355" max="4355" width="4.7109375" style="156" customWidth="1"/>
    <col min="4356" max="4356" width="12.7109375" style="156" customWidth="1"/>
    <col min="4357" max="4357" width="55.5703125" style="156" customWidth="1"/>
    <col min="4358" max="4358" width="4.7109375" style="156" customWidth="1"/>
    <col min="4359" max="4359" width="9.85546875" style="156" customWidth="1"/>
    <col min="4360" max="4360" width="9.7109375" style="156" customWidth="1"/>
    <col min="4361" max="4361" width="13.5703125" style="156" customWidth="1"/>
    <col min="4362" max="4365" width="0" style="156" hidden="1" customWidth="1"/>
    <col min="4366" max="4366" width="5.28515625" style="156" customWidth="1"/>
    <col min="4367" max="4372" width="0" style="156" hidden="1" customWidth="1"/>
    <col min="4373" max="4608" width="9.140625" style="156"/>
    <col min="4609" max="4609" width="5.5703125" style="156" customWidth="1"/>
    <col min="4610" max="4610" width="4.42578125" style="156" customWidth="1"/>
    <col min="4611" max="4611" width="4.7109375" style="156" customWidth="1"/>
    <col min="4612" max="4612" width="12.7109375" style="156" customWidth="1"/>
    <col min="4613" max="4613" width="55.5703125" style="156" customWidth="1"/>
    <col min="4614" max="4614" width="4.7109375" style="156" customWidth="1"/>
    <col min="4615" max="4615" width="9.85546875" style="156" customWidth="1"/>
    <col min="4616" max="4616" width="9.7109375" style="156" customWidth="1"/>
    <col min="4617" max="4617" width="13.5703125" style="156" customWidth="1"/>
    <col min="4618" max="4621" width="0" style="156" hidden="1" customWidth="1"/>
    <col min="4622" max="4622" width="5.28515625" style="156" customWidth="1"/>
    <col min="4623" max="4628" width="0" style="156" hidden="1" customWidth="1"/>
    <col min="4629" max="4864" width="9.140625" style="156"/>
    <col min="4865" max="4865" width="5.5703125" style="156" customWidth="1"/>
    <col min="4866" max="4866" width="4.42578125" style="156" customWidth="1"/>
    <col min="4867" max="4867" width="4.7109375" style="156" customWidth="1"/>
    <col min="4868" max="4868" width="12.7109375" style="156" customWidth="1"/>
    <col min="4869" max="4869" width="55.5703125" style="156" customWidth="1"/>
    <col min="4870" max="4870" width="4.7109375" style="156" customWidth="1"/>
    <col min="4871" max="4871" width="9.85546875" style="156" customWidth="1"/>
    <col min="4872" max="4872" width="9.7109375" style="156" customWidth="1"/>
    <col min="4873" max="4873" width="13.5703125" style="156" customWidth="1"/>
    <col min="4874" max="4877" width="0" style="156" hidden="1" customWidth="1"/>
    <col min="4878" max="4878" width="5.28515625" style="156" customWidth="1"/>
    <col min="4879" max="4884" width="0" style="156" hidden="1" customWidth="1"/>
    <col min="4885" max="5120" width="9.140625" style="156"/>
    <col min="5121" max="5121" width="5.5703125" style="156" customWidth="1"/>
    <col min="5122" max="5122" width="4.42578125" style="156" customWidth="1"/>
    <col min="5123" max="5123" width="4.7109375" style="156" customWidth="1"/>
    <col min="5124" max="5124" width="12.7109375" style="156" customWidth="1"/>
    <col min="5125" max="5125" width="55.5703125" style="156" customWidth="1"/>
    <col min="5126" max="5126" width="4.7109375" style="156" customWidth="1"/>
    <col min="5127" max="5127" width="9.85546875" style="156" customWidth="1"/>
    <col min="5128" max="5128" width="9.7109375" style="156" customWidth="1"/>
    <col min="5129" max="5129" width="13.5703125" style="156" customWidth="1"/>
    <col min="5130" max="5133" width="0" style="156" hidden="1" customWidth="1"/>
    <col min="5134" max="5134" width="5.28515625" style="156" customWidth="1"/>
    <col min="5135" max="5140" width="0" style="156" hidden="1" customWidth="1"/>
    <col min="5141" max="5376" width="9.140625" style="156"/>
    <col min="5377" max="5377" width="5.5703125" style="156" customWidth="1"/>
    <col min="5378" max="5378" width="4.42578125" style="156" customWidth="1"/>
    <col min="5379" max="5379" width="4.7109375" style="156" customWidth="1"/>
    <col min="5380" max="5380" width="12.7109375" style="156" customWidth="1"/>
    <col min="5381" max="5381" width="55.5703125" style="156" customWidth="1"/>
    <col min="5382" max="5382" width="4.7109375" style="156" customWidth="1"/>
    <col min="5383" max="5383" width="9.85546875" style="156" customWidth="1"/>
    <col min="5384" max="5384" width="9.7109375" style="156" customWidth="1"/>
    <col min="5385" max="5385" width="13.5703125" style="156" customWidth="1"/>
    <col min="5386" max="5389" width="0" style="156" hidden="1" customWidth="1"/>
    <col min="5390" max="5390" width="5.28515625" style="156" customWidth="1"/>
    <col min="5391" max="5396" width="0" style="156" hidden="1" customWidth="1"/>
    <col min="5397" max="5632" width="9.140625" style="156"/>
    <col min="5633" max="5633" width="5.5703125" style="156" customWidth="1"/>
    <col min="5634" max="5634" width="4.42578125" style="156" customWidth="1"/>
    <col min="5635" max="5635" width="4.7109375" style="156" customWidth="1"/>
    <col min="5636" max="5636" width="12.7109375" style="156" customWidth="1"/>
    <col min="5637" max="5637" width="55.5703125" style="156" customWidth="1"/>
    <col min="5638" max="5638" width="4.7109375" style="156" customWidth="1"/>
    <col min="5639" max="5639" width="9.85546875" style="156" customWidth="1"/>
    <col min="5640" max="5640" width="9.7109375" style="156" customWidth="1"/>
    <col min="5641" max="5641" width="13.5703125" style="156" customWidth="1"/>
    <col min="5642" max="5645" width="0" style="156" hidden="1" customWidth="1"/>
    <col min="5646" max="5646" width="5.28515625" style="156" customWidth="1"/>
    <col min="5647" max="5652" width="0" style="156" hidden="1" customWidth="1"/>
    <col min="5653" max="5888" width="9.140625" style="156"/>
    <col min="5889" max="5889" width="5.5703125" style="156" customWidth="1"/>
    <col min="5890" max="5890" width="4.42578125" style="156" customWidth="1"/>
    <col min="5891" max="5891" width="4.7109375" style="156" customWidth="1"/>
    <col min="5892" max="5892" width="12.7109375" style="156" customWidth="1"/>
    <col min="5893" max="5893" width="55.5703125" style="156" customWidth="1"/>
    <col min="5894" max="5894" width="4.7109375" style="156" customWidth="1"/>
    <col min="5895" max="5895" width="9.85546875" style="156" customWidth="1"/>
    <col min="5896" max="5896" width="9.7109375" style="156" customWidth="1"/>
    <col min="5897" max="5897" width="13.5703125" style="156" customWidth="1"/>
    <col min="5898" max="5901" width="0" style="156" hidden="1" customWidth="1"/>
    <col min="5902" max="5902" width="5.28515625" style="156" customWidth="1"/>
    <col min="5903" max="5908" width="0" style="156" hidden="1" customWidth="1"/>
    <col min="5909" max="6144" width="9.140625" style="156"/>
    <col min="6145" max="6145" width="5.5703125" style="156" customWidth="1"/>
    <col min="6146" max="6146" width="4.42578125" style="156" customWidth="1"/>
    <col min="6147" max="6147" width="4.7109375" style="156" customWidth="1"/>
    <col min="6148" max="6148" width="12.7109375" style="156" customWidth="1"/>
    <col min="6149" max="6149" width="55.5703125" style="156" customWidth="1"/>
    <col min="6150" max="6150" width="4.7109375" style="156" customWidth="1"/>
    <col min="6151" max="6151" width="9.85546875" style="156" customWidth="1"/>
    <col min="6152" max="6152" width="9.7109375" style="156" customWidth="1"/>
    <col min="6153" max="6153" width="13.5703125" style="156" customWidth="1"/>
    <col min="6154" max="6157" width="0" style="156" hidden="1" customWidth="1"/>
    <col min="6158" max="6158" width="5.28515625" style="156" customWidth="1"/>
    <col min="6159" max="6164" width="0" style="156" hidden="1" customWidth="1"/>
    <col min="6165" max="6400" width="9.140625" style="156"/>
    <col min="6401" max="6401" width="5.5703125" style="156" customWidth="1"/>
    <col min="6402" max="6402" width="4.42578125" style="156" customWidth="1"/>
    <col min="6403" max="6403" width="4.7109375" style="156" customWidth="1"/>
    <col min="6404" max="6404" width="12.7109375" style="156" customWidth="1"/>
    <col min="6405" max="6405" width="55.5703125" style="156" customWidth="1"/>
    <col min="6406" max="6406" width="4.7109375" style="156" customWidth="1"/>
    <col min="6407" max="6407" width="9.85546875" style="156" customWidth="1"/>
    <col min="6408" max="6408" width="9.7109375" style="156" customWidth="1"/>
    <col min="6409" max="6409" width="13.5703125" style="156" customWidth="1"/>
    <col min="6410" max="6413" width="0" style="156" hidden="1" customWidth="1"/>
    <col min="6414" max="6414" width="5.28515625" style="156" customWidth="1"/>
    <col min="6415" max="6420" width="0" style="156" hidden="1" customWidth="1"/>
    <col min="6421" max="6656" width="9.140625" style="156"/>
    <col min="6657" max="6657" width="5.5703125" style="156" customWidth="1"/>
    <col min="6658" max="6658" width="4.42578125" style="156" customWidth="1"/>
    <col min="6659" max="6659" width="4.7109375" style="156" customWidth="1"/>
    <col min="6660" max="6660" width="12.7109375" style="156" customWidth="1"/>
    <col min="6661" max="6661" width="55.5703125" style="156" customWidth="1"/>
    <col min="6662" max="6662" width="4.7109375" style="156" customWidth="1"/>
    <col min="6663" max="6663" width="9.85546875" style="156" customWidth="1"/>
    <col min="6664" max="6664" width="9.7109375" style="156" customWidth="1"/>
    <col min="6665" max="6665" width="13.5703125" style="156" customWidth="1"/>
    <col min="6666" max="6669" width="0" style="156" hidden="1" customWidth="1"/>
    <col min="6670" max="6670" width="5.28515625" style="156" customWidth="1"/>
    <col min="6671" max="6676" width="0" style="156" hidden="1" customWidth="1"/>
    <col min="6677" max="6912" width="9.140625" style="156"/>
    <col min="6913" max="6913" width="5.5703125" style="156" customWidth="1"/>
    <col min="6914" max="6914" width="4.42578125" style="156" customWidth="1"/>
    <col min="6915" max="6915" width="4.7109375" style="156" customWidth="1"/>
    <col min="6916" max="6916" width="12.7109375" style="156" customWidth="1"/>
    <col min="6917" max="6917" width="55.5703125" style="156" customWidth="1"/>
    <col min="6918" max="6918" width="4.7109375" style="156" customWidth="1"/>
    <col min="6919" max="6919" width="9.85546875" style="156" customWidth="1"/>
    <col min="6920" max="6920" width="9.7109375" style="156" customWidth="1"/>
    <col min="6921" max="6921" width="13.5703125" style="156" customWidth="1"/>
    <col min="6922" max="6925" width="0" style="156" hidden="1" customWidth="1"/>
    <col min="6926" max="6926" width="5.28515625" style="156" customWidth="1"/>
    <col min="6927" max="6932" width="0" style="156" hidden="1" customWidth="1"/>
    <col min="6933" max="7168" width="9.140625" style="156"/>
    <col min="7169" max="7169" width="5.5703125" style="156" customWidth="1"/>
    <col min="7170" max="7170" width="4.42578125" style="156" customWidth="1"/>
    <col min="7171" max="7171" width="4.7109375" style="156" customWidth="1"/>
    <col min="7172" max="7172" width="12.7109375" style="156" customWidth="1"/>
    <col min="7173" max="7173" width="55.5703125" style="156" customWidth="1"/>
    <col min="7174" max="7174" width="4.7109375" style="156" customWidth="1"/>
    <col min="7175" max="7175" width="9.85546875" style="156" customWidth="1"/>
    <col min="7176" max="7176" width="9.7109375" style="156" customWidth="1"/>
    <col min="7177" max="7177" width="13.5703125" style="156" customWidth="1"/>
    <col min="7178" max="7181" width="0" style="156" hidden="1" customWidth="1"/>
    <col min="7182" max="7182" width="5.28515625" style="156" customWidth="1"/>
    <col min="7183" max="7188" width="0" style="156" hidden="1" customWidth="1"/>
    <col min="7189" max="7424" width="9.140625" style="156"/>
    <col min="7425" max="7425" width="5.5703125" style="156" customWidth="1"/>
    <col min="7426" max="7426" width="4.42578125" style="156" customWidth="1"/>
    <col min="7427" max="7427" width="4.7109375" style="156" customWidth="1"/>
    <col min="7428" max="7428" width="12.7109375" style="156" customWidth="1"/>
    <col min="7429" max="7429" width="55.5703125" style="156" customWidth="1"/>
    <col min="7430" max="7430" width="4.7109375" style="156" customWidth="1"/>
    <col min="7431" max="7431" width="9.85546875" style="156" customWidth="1"/>
    <col min="7432" max="7432" width="9.7109375" style="156" customWidth="1"/>
    <col min="7433" max="7433" width="13.5703125" style="156" customWidth="1"/>
    <col min="7434" max="7437" width="0" style="156" hidden="1" customWidth="1"/>
    <col min="7438" max="7438" width="5.28515625" style="156" customWidth="1"/>
    <col min="7439" max="7444" width="0" style="156" hidden="1" customWidth="1"/>
    <col min="7445" max="7680" width="9.140625" style="156"/>
    <col min="7681" max="7681" width="5.5703125" style="156" customWidth="1"/>
    <col min="7682" max="7682" width="4.42578125" style="156" customWidth="1"/>
    <col min="7683" max="7683" width="4.7109375" style="156" customWidth="1"/>
    <col min="7684" max="7684" width="12.7109375" style="156" customWidth="1"/>
    <col min="7685" max="7685" width="55.5703125" style="156" customWidth="1"/>
    <col min="7686" max="7686" width="4.7109375" style="156" customWidth="1"/>
    <col min="7687" max="7687" width="9.85546875" style="156" customWidth="1"/>
    <col min="7688" max="7688" width="9.7109375" style="156" customWidth="1"/>
    <col min="7689" max="7689" width="13.5703125" style="156" customWidth="1"/>
    <col min="7690" max="7693" width="0" style="156" hidden="1" customWidth="1"/>
    <col min="7694" max="7694" width="5.28515625" style="156" customWidth="1"/>
    <col min="7695" max="7700" width="0" style="156" hidden="1" customWidth="1"/>
    <col min="7701" max="7936" width="9.140625" style="156"/>
    <col min="7937" max="7937" width="5.5703125" style="156" customWidth="1"/>
    <col min="7938" max="7938" width="4.42578125" style="156" customWidth="1"/>
    <col min="7939" max="7939" width="4.7109375" style="156" customWidth="1"/>
    <col min="7940" max="7940" width="12.7109375" style="156" customWidth="1"/>
    <col min="7941" max="7941" width="55.5703125" style="156" customWidth="1"/>
    <col min="7942" max="7942" width="4.7109375" style="156" customWidth="1"/>
    <col min="7943" max="7943" width="9.85546875" style="156" customWidth="1"/>
    <col min="7944" max="7944" width="9.7109375" style="156" customWidth="1"/>
    <col min="7945" max="7945" width="13.5703125" style="156" customWidth="1"/>
    <col min="7946" max="7949" width="0" style="156" hidden="1" customWidth="1"/>
    <col min="7950" max="7950" width="5.28515625" style="156" customWidth="1"/>
    <col min="7951" max="7956" width="0" style="156" hidden="1" customWidth="1"/>
    <col min="7957" max="8192" width="9.140625" style="156"/>
    <col min="8193" max="8193" width="5.5703125" style="156" customWidth="1"/>
    <col min="8194" max="8194" width="4.42578125" style="156" customWidth="1"/>
    <col min="8195" max="8195" width="4.7109375" style="156" customWidth="1"/>
    <col min="8196" max="8196" width="12.7109375" style="156" customWidth="1"/>
    <col min="8197" max="8197" width="55.5703125" style="156" customWidth="1"/>
    <col min="8198" max="8198" width="4.7109375" style="156" customWidth="1"/>
    <col min="8199" max="8199" width="9.85546875" style="156" customWidth="1"/>
    <col min="8200" max="8200" width="9.7109375" style="156" customWidth="1"/>
    <col min="8201" max="8201" width="13.5703125" style="156" customWidth="1"/>
    <col min="8202" max="8205" width="0" style="156" hidden="1" customWidth="1"/>
    <col min="8206" max="8206" width="5.28515625" style="156" customWidth="1"/>
    <col min="8207" max="8212" width="0" style="156" hidden="1" customWidth="1"/>
    <col min="8213" max="8448" width="9.140625" style="156"/>
    <col min="8449" max="8449" width="5.5703125" style="156" customWidth="1"/>
    <col min="8450" max="8450" width="4.42578125" style="156" customWidth="1"/>
    <col min="8451" max="8451" width="4.7109375" style="156" customWidth="1"/>
    <col min="8452" max="8452" width="12.7109375" style="156" customWidth="1"/>
    <col min="8453" max="8453" width="55.5703125" style="156" customWidth="1"/>
    <col min="8454" max="8454" width="4.7109375" style="156" customWidth="1"/>
    <col min="8455" max="8455" width="9.85546875" style="156" customWidth="1"/>
    <col min="8456" max="8456" width="9.7109375" style="156" customWidth="1"/>
    <col min="8457" max="8457" width="13.5703125" style="156" customWidth="1"/>
    <col min="8458" max="8461" width="0" style="156" hidden="1" customWidth="1"/>
    <col min="8462" max="8462" width="5.28515625" style="156" customWidth="1"/>
    <col min="8463" max="8468" width="0" style="156" hidden="1" customWidth="1"/>
    <col min="8469" max="8704" width="9.140625" style="156"/>
    <col min="8705" max="8705" width="5.5703125" style="156" customWidth="1"/>
    <col min="8706" max="8706" width="4.42578125" style="156" customWidth="1"/>
    <col min="8707" max="8707" width="4.7109375" style="156" customWidth="1"/>
    <col min="8708" max="8708" width="12.7109375" style="156" customWidth="1"/>
    <col min="8709" max="8709" width="55.5703125" style="156" customWidth="1"/>
    <col min="8710" max="8710" width="4.7109375" style="156" customWidth="1"/>
    <col min="8711" max="8711" width="9.85546875" style="156" customWidth="1"/>
    <col min="8712" max="8712" width="9.7109375" style="156" customWidth="1"/>
    <col min="8713" max="8713" width="13.5703125" style="156" customWidth="1"/>
    <col min="8714" max="8717" width="0" style="156" hidden="1" customWidth="1"/>
    <col min="8718" max="8718" width="5.28515625" style="156" customWidth="1"/>
    <col min="8719" max="8724" width="0" style="156" hidden="1" customWidth="1"/>
    <col min="8725" max="8960" width="9.140625" style="156"/>
    <col min="8961" max="8961" width="5.5703125" style="156" customWidth="1"/>
    <col min="8962" max="8962" width="4.42578125" style="156" customWidth="1"/>
    <col min="8963" max="8963" width="4.7109375" style="156" customWidth="1"/>
    <col min="8964" max="8964" width="12.7109375" style="156" customWidth="1"/>
    <col min="8965" max="8965" width="55.5703125" style="156" customWidth="1"/>
    <col min="8966" max="8966" width="4.7109375" style="156" customWidth="1"/>
    <col min="8967" max="8967" width="9.85546875" style="156" customWidth="1"/>
    <col min="8968" max="8968" width="9.7109375" style="156" customWidth="1"/>
    <col min="8969" max="8969" width="13.5703125" style="156" customWidth="1"/>
    <col min="8970" max="8973" width="0" style="156" hidden="1" customWidth="1"/>
    <col min="8974" max="8974" width="5.28515625" style="156" customWidth="1"/>
    <col min="8975" max="8980" width="0" style="156" hidden="1" customWidth="1"/>
    <col min="8981" max="9216" width="9.140625" style="156"/>
    <col min="9217" max="9217" width="5.5703125" style="156" customWidth="1"/>
    <col min="9218" max="9218" width="4.42578125" style="156" customWidth="1"/>
    <col min="9219" max="9219" width="4.7109375" style="156" customWidth="1"/>
    <col min="9220" max="9220" width="12.7109375" style="156" customWidth="1"/>
    <col min="9221" max="9221" width="55.5703125" style="156" customWidth="1"/>
    <col min="9222" max="9222" width="4.7109375" style="156" customWidth="1"/>
    <col min="9223" max="9223" width="9.85546875" style="156" customWidth="1"/>
    <col min="9224" max="9224" width="9.7109375" style="156" customWidth="1"/>
    <col min="9225" max="9225" width="13.5703125" style="156" customWidth="1"/>
    <col min="9226" max="9229" width="0" style="156" hidden="1" customWidth="1"/>
    <col min="9230" max="9230" width="5.28515625" style="156" customWidth="1"/>
    <col min="9231" max="9236" width="0" style="156" hidden="1" customWidth="1"/>
    <col min="9237" max="9472" width="9.140625" style="156"/>
    <col min="9473" max="9473" width="5.5703125" style="156" customWidth="1"/>
    <col min="9474" max="9474" width="4.42578125" style="156" customWidth="1"/>
    <col min="9475" max="9475" width="4.7109375" style="156" customWidth="1"/>
    <col min="9476" max="9476" width="12.7109375" style="156" customWidth="1"/>
    <col min="9477" max="9477" width="55.5703125" style="156" customWidth="1"/>
    <col min="9478" max="9478" width="4.7109375" style="156" customWidth="1"/>
    <col min="9479" max="9479" width="9.85546875" style="156" customWidth="1"/>
    <col min="9480" max="9480" width="9.7109375" style="156" customWidth="1"/>
    <col min="9481" max="9481" width="13.5703125" style="156" customWidth="1"/>
    <col min="9482" max="9485" width="0" style="156" hidden="1" customWidth="1"/>
    <col min="9486" max="9486" width="5.28515625" style="156" customWidth="1"/>
    <col min="9487" max="9492" width="0" style="156" hidden="1" customWidth="1"/>
    <col min="9493" max="9728" width="9.140625" style="156"/>
    <col min="9729" max="9729" width="5.5703125" style="156" customWidth="1"/>
    <col min="9730" max="9730" width="4.42578125" style="156" customWidth="1"/>
    <col min="9731" max="9731" width="4.7109375" style="156" customWidth="1"/>
    <col min="9732" max="9732" width="12.7109375" style="156" customWidth="1"/>
    <col min="9733" max="9733" width="55.5703125" style="156" customWidth="1"/>
    <col min="9734" max="9734" width="4.7109375" style="156" customWidth="1"/>
    <col min="9735" max="9735" width="9.85546875" style="156" customWidth="1"/>
    <col min="9736" max="9736" width="9.7109375" style="156" customWidth="1"/>
    <col min="9737" max="9737" width="13.5703125" style="156" customWidth="1"/>
    <col min="9738" max="9741" width="0" style="156" hidden="1" customWidth="1"/>
    <col min="9742" max="9742" width="5.28515625" style="156" customWidth="1"/>
    <col min="9743" max="9748" width="0" style="156" hidden="1" customWidth="1"/>
    <col min="9749" max="9984" width="9.140625" style="156"/>
    <col min="9985" max="9985" width="5.5703125" style="156" customWidth="1"/>
    <col min="9986" max="9986" width="4.42578125" style="156" customWidth="1"/>
    <col min="9987" max="9987" width="4.7109375" style="156" customWidth="1"/>
    <col min="9988" max="9988" width="12.7109375" style="156" customWidth="1"/>
    <col min="9989" max="9989" width="55.5703125" style="156" customWidth="1"/>
    <col min="9990" max="9990" width="4.7109375" style="156" customWidth="1"/>
    <col min="9991" max="9991" width="9.85546875" style="156" customWidth="1"/>
    <col min="9992" max="9992" width="9.7109375" style="156" customWidth="1"/>
    <col min="9993" max="9993" width="13.5703125" style="156" customWidth="1"/>
    <col min="9994" max="9997" width="0" style="156" hidden="1" customWidth="1"/>
    <col min="9998" max="9998" width="5.28515625" style="156" customWidth="1"/>
    <col min="9999" max="10004" width="0" style="156" hidden="1" customWidth="1"/>
    <col min="10005" max="10240" width="9.140625" style="156"/>
    <col min="10241" max="10241" width="5.5703125" style="156" customWidth="1"/>
    <col min="10242" max="10242" width="4.42578125" style="156" customWidth="1"/>
    <col min="10243" max="10243" width="4.7109375" style="156" customWidth="1"/>
    <col min="10244" max="10244" width="12.7109375" style="156" customWidth="1"/>
    <col min="10245" max="10245" width="55.5703125" style="156" customWidth="1"/>
    <col min="10246" max="10246" width="4.7109375" style="156" customWidth="1"/>
    <col min="10247" max="10247" width="9.85546875" style="156" customWidth="1"/>
    <col min="10248" max="10248" width="9.7109375" style="156" customWidth="1"/>
    <col min="10249" max="10249" width="13.5703125" style="156" customWidth="1"/>
    <col min="10250" max="10253" width="0" style="156" hidden="1" customWidth="1"/>
    <col min="10254" max="10254" width="5.28515625" style="156" customWidth="1"/>
    <col min="10255" max="10260" width="0" style="156" hidden="1" customWidth="1"/>
    <col min="10261" max="10496" width="9.140625" style="156"/>
    <col min="10497" max="10497" width="5.5703125" style="156" customWidth="1"/>
    <col min="10498" max="10498" width="4.42578125" style="156" customWidth="1"/>
    <col min="10499" max="10499" width="4.7109375" style="156" customWidth="1"/>
    <col min="10500" max="10500" width="12.7109375" style="156" customWidth="1"/>
    <col min="10501" max="10501" width="55.5703125" style="156" customWidth="1"/>
    <col min="10502" max="10502" width="4.7109375" style="156" customWidth="1"/>
    <col min="10503" max="10503" width="9.85546875" style="156" customWidth="1"/>
    <col min="10504" max="10504" width="9.7109375" style="156" customWidth="1"/>
    <col min="10505" max="10505" width="13.5703125" style="156" customWidth="1"/>
    <col min="10506" max="10509" width="0" style="156" hidden="1" customWidth="1"/>
    <col min="10510" max="10510" width="5.28515625" style="156" customWidth="1"/>
    <col min="10511" max="10516" width="0" style="156" hidden="1" customWidth="1"/>
    <col min="10517" max="10752" width="9.140625" style="156"/>
    <col min="10753" max="10753" width="5.5703125" style="156" customWidth="1"/>
    <col min="10754" max="10754" width="4.42578125" style="156" customWidth="1"/>
    <col min="10755" max="10755" width="4.7109375" style="156" customWidth="1"/>
    <col min="10756" max="10756" width="12.7109375" style="156" customWidth="1"/>
    <col min="10757" max="10757" width="55.5703125" style="156" customWidth="1"/>
    <col min="10758" max="10758" width="4.7109375" style="156" customWidth="1"/>
    <col min="10759" max="10759" width="9.85546875" style="156" customWidth="1"/>
    <col min="10760" max="10760" width="9.7109375" style="156" customWidth="1"/>
    <col min="10761" max="10761" width="13.5703125" style="156" customWidth="1"/>
    <col min="10762" max="10765" width="0" style="156" hidden="1" customWidth="1"/>
    <col min="10766" max="10766" width="5.28515625" style="156" customWidth="1"/>
    <col min="10767" max="10772" width="0" style="156" hidden="1" customWidth="1"/>
    <col min="10773" max="11008" width="9.140625" style="156"/>
    <col min="11009" max="11009" width="5.5703125" style="156" customWidth="1"/>
    <col min="11010" max="11010" width="4.42578125" style="156" customWidth="1"/>
    <col min="11011" max="11011" width="4.7109375" style="156" customWidth="1"/>
    <col min="11012" max="11012" width="12.7109375" style="156" customWidth="1"/>
    <col min="11013" max="11013" width="55.5703125" style="156" customWidth="1"/>
    <col min="11014" max="11014" width="4.7109375" style="156" customWidth="1"/>
    <col min="11015" max="11015" width="9.85546875" style="156" customWidth="1"/>
    <col min="11016" max="11016" width="9.7109375" style="156" customWidth="1"/>
    <col min="11017" max="11017" width="13.5703125" style="156" customWidth="1"/>
    <col min="11018" max="11021" width="0" style="156" hidden="1" customWidth="1"/>
    <col min="11022" max="11022" width="5.28515625" style="156" customWidth="1"/>
    <col min="11023" max="11028" width="0" style="156" hidden="1" customWidth="1"/>
    <col min="11029" max="11264" width="9.140625" style="156"/>
    <col min="11265" max="11265" width="5.5703125" style="156" customWidth="1"/>
    <col min="11266" max="11266" width="4.42578125" style="156" customWidth="1"/>
    <col min="11267" max="11267" width="4.7109375" style="156" customWidth="1"/>
    <col min="11268" max="11268" width="12.7109375" style="156" customWidth="1"/>
    <col min="11269" max="11269" width="55.5703125" style="156" customWidth="1"/>
    <col min="11270" max="11270" width="4.7109375" style="156" customWidth="1"/>
    <col min="11271" max="11271" width="9.85546875" style="156" customWidth="1"/>
    <col min="11272" max="11272" width="9.7109375" style="156" customWidth="1"/>
    <col min="11273" max="11273" width="13.5703125" style="156" customWidth="1"/>
    <col min="11274" max="11277" width="0" style="156" hidden="1" customWidth="1"/>
    <col min="11278" max="11278" width="5.28515625" style="156" customWidth="1"/>
    <col min="11279" max="11284" width="0" style="156" hidden="1" customWidth="1"/>
    <col min="11285" max="11520" width="9.140625" style="156"/>
    <col min="11521" max="11521" width="5.5703125" style="156" customWidth="1"/>
    <col min="11522" max="11522" width="4.42578125" style="156" customWidth="1"/>
    <col min="11523" max="11523" width="4.7109375" style="156" customWidth="1"/>
    <col min="11524" max="11524" width="12.7109375" style="156" customWidth="1"/>
    <col min="11525" max="11525" width="55.5703125" style="156" customWidth="1"/>
    <col min="11526" max="11526" width="4.7109375" style="156" customWidth="1"/>
    <col min="11527" max="11527" width="9.85546875" style="156" customWidth="1"/>
    <col min="11528" max="11528" width="9.7109375" style="156" customWidth="1"/>
    <col min="11529" max="11529" width="13.5703125" style="156" customWidth="1"/>
    <col min="11530" max="11533" width="0" style="156" hidden="1" customWidth="1"/>
    <col min="11534" max="11534" width="5.28515625" style="156" customWidth="1"/>
    <col min="11535" max="11540" width="0" style="156" hidden="1" customWidth="1"/>
    <col min="11541" max="11776" width="9.140625" style="156"/>
    <col min="11777" max="11777" width="5.5703125" style="156" customWidth="1"/>
    <col min="11778" max="11778" width="4.42578125" style="156" customWidth="1"/>
    <col min="11779" max="11779" width="4.7109375" style="156" customWidth="1"/>
    <col min="11780" max="11780" width="12.7109375" style="156" customWidth="1"/>
    <col min="11781" max="11781" width="55.5703125" style="156" customWidth="1"/>
    <col min="11782" max="11782" width="4.7109375" style="156" customWidth="1"/>
    <col min="11783" max="11783" width="9.85546875" style="156" customWidth="1"/>
    <col min="11784" max="11784" width="9.7109375" style="156" customWidth="1"/>
    <col min="11785" max="11785" width="13.5703125" style="156" customWidth="1"/>
    <col min="11786" max="11789" width="0" style="156" hidden="1" customWidth="1"/>
    <col min="11790" max="11790" width="5.28515625" style="156" customWidth="1"/>
    <col min="11791" max="11796" width="0" style="156" hidden="1" customWidth="1"/>
    <col min="11797" max="12032" width="9.140625" style="156"/>
    <col min="12033" max="12033" width="5.5703125" style="156" customWidth="1"/>
    <col min="12034" max="12034" width="4.42578125" style="156" customWidth="1"/>
    <col min="12035" max="12035" width="4.7109375" style="156" customWidth="1"/>
    <col min="12036" max="12036" width="12.7109375" style="156" customWidth="1"/>
    <col min="12037" max="12037" width="55.5703125" style="156" customWidth="1"/>
    <col min="12038" max="12038" width="4.7109375" style="156" customWidth="1"/>
    <col min="12039" max="12039" width="9.85546875" style="156" customWidth="1"/>
    <col min="12040" max="12040" width="9.7109375" style="156" customWidth="1"/>
    <col min="12041" max="12041" width="13.5703125" style="156" customWidth="1"/>
    <col min="12042" max="12045" width="0" style="156" hidden="1" customWidth="1"/>
    <col min="12046" max="12046" width="5.28515625" style="156" customWidth="1"/>
    <col min="12047" max="12052" width="0" style="156" hidden="1" customWidth="1"/>
    <col min="12053" max="12288" width="9.140625" style="156"/>
    <col min="12289" max="12289" width="5.5703125" style="156" customWidth="1"/>
    <col min="12290" max="12290" width="4.42578125" style="156" customWidth="1"/>
    <col min="12291" max="12291" width="4.7109375" style="156" customWidth="1"/>
    <col min="12292" max="12292" width="12.7109375" style="156" customWidth="1"/>
    <col min="12293" max="12293" width="55.5703125" style="156" customWidth="1"/>
    <col min="12294" max="12294" width="4.7109375" style="156" customWidth="1"/>
    <col min="12295" max="12295" width="9.85546875" style="156" customWidth="1"/>
    <col min="12296" max="12296" width="9.7109375" style="156" customWidth="1"/>
    <col min="12297" max="12297" width="13.5703125" style="156" customWidth="1"/>
    <col min="12298" max="12301" width="0" style="156" hidden="1" customWidth="1"/>
    <col min="12302" max="12302" width="5.28515625" style="156" customWidth="1"/>
    <col min="12303" max="12308" width="0" style="156" hidden="1" customWidth="1"/>
    <col min="12309" max="12544" width="9.140625" style="156"/>
    <col min="12545" max="12545" width="5.5703125" style="156" customWidth="1"/>
    <col min="12546" max="12546" width="4.42578125" style="156" customWidth="1"/>
    <col min="12547" max="12547" width="4.7109375" style="156" customWidth="1"/>
    <col min="12548" max="12548" width="12.7109375" style="156" customWidth="1"/>
    <col min="12549" max="12549" width="55.5703125" style="156" customWidth="1"/>
    <col min="12550" max="12550" width="4.7109375" style="156" customWidth="1"/>
    <col min="12551" max="12551" width="9.85546875" style="156" customWidth="1"/>
    <col min="12552" max="12552" width="9.7109375" style="156" customWidth="1"/>
    <col min="12553" max="12553" width="13.5703125" style="156" customWidth="1"/>
    <col min="12554" max="12557" width="0" style="156" hidden="1" customWidth="1"/>
    <col min="12558" max="12558" width="5.28515625" style="156" customWidth="1"/>
    <col min="12559" max="12564" width="0" style="156" hidden="1" customWidth="1"/>
    <col min="12565" max="12800" width="9.140625" style="156"/>
    <col min="12801" max="12801" width="5.5703125" style="156" customWidth="1"/>
    <col min="12802" max="12802" width="4.42578125" style="156" customWidth="1"/>
    <col min="12803" max="12803" width="4.7109375" style="156" customWidth="1"/>
    <col min="12804" max="12804" width="12.7109375" style="156" customWidth="1"/>
    <col min="12805" max="12805" width="55.5703125" style="156" customWidth="1"/>
    <col min="12806" max="12806" width="4.7109375" style="156" customWidth="1"/>
    <col min="12807" max="12807" width="9.85546875" style="156" customWidth="1"/>
    <col min="12808" max="12808" width="9.7109375" style="156" customWidth="1"/>
    <col min="12809" max="12809" width="13.5703125" style="156" customWidth="1"/>
    <col min="12810" max="12813" width="0" style="156" hidden="1" customWidth="1"/>
    <col min="12814" max="12814" width="5.28515625" style="156" customWidth="1"/>
    <col min="12815" max="12820" width="0" style="156" hidden="1" customWidth="1"/>
    <col min="12821" max="13056" width="9.140625" style="156"/>
    <col min="13057" max="13057" width="5.5703125" style="156" customWidth="1"/>
    <col min="13058" max="13058" width="4.42578125" style="156" customWidth="1"/>
    <col min="13059" max="13059" width="4.7109375" style="156" customWidth="1"/>
    <col min="13060" max="13060" width="12.7109375" style="156" customWidth="1"/>
    <col min="13061" max="13061" width="55.5703125" style="156" customWidth="1"/>
    <col min="13062" max="13062" width="4.7109375" style="156" customWidth="1"/>
    <col min="13063" max="13063" width="9.85546875" style="156" customWidth="1"/>
    <col min="13064" max="13064" width="9.7109375" style="156" customWidth="1"/>
    <col min="13065" max="13065" width="13.5703125" style="156" customWidth="1"/>
    <col min="13066" max="13069" width="0" style="156" hidden="1" customWidth="1"/>
    <col min="13070" max="13070" width="5.28515625" style="156" customWidth="1"/>
    <col min="13071" max="13076" width="0" style="156" hidden="1" customWidth="1"/>
    <col min="13077" max="13312" width="9.140625" style="156"/>
    <col min="13313" max="13313" width="5.5703125" style="156" customWidth="1"/>
    <col min="13314" max="13314" width="4.42578125" style="156" customWidth="1"/>
    <col min="13315" max="13315" width="4.7109375" style="156" customWidth="1"/>
    <col min="13316" max="13316" width="12.7109375" style="156" customWidth="1"/>
    <col min="13317" max="13317" width="55.5703125" style="156" customWidth="1"/>
    <col min="13318" max="13318" width="4.7109375" style="156" customWidth="1"/>
    <col min="13319" max="13319" width="9.85546875" style="156" customWidth="1"/>
    <col min="13320" max="13320" width="9.7109375" style="156" customWidth="1"/>
    <col min="13321" max="13321" width="13.5703125" style="156" customWidth="1"/>
    <col min="13322" max="13325" width="0" style="156" hidden="1" customWidth="1"/>
    <col min="13326" max="13326" width="5.28515625" style="156" customWidth="1"/>
    <col min="13327" max="13332" width="0" style="156" hidden="1" customWidth="1"/>
    <col min="13333" max="13568" width="9.140625" style="156"/>
    <col min="13569" max="13569" width="5.5703125" style="156" customWidth="1"/>
    <col min="13570" max="13570" width="4.42578125" style="156" customWidth="1"/>
    <col min="13571" max="13571" width="4.7109375" style="156" customWidth="1"/>
    <col min="13572" max="13572" width="12.7109375" style="156" customWidth="1"/>
    <col min="13573" max="13573" width="55.5703125" style="156" customWidth="1"/>
    <col min="13574" max="13574" width="4.7109375" style="156" customWidth="1"/>
    <col min="13575" max="13575" width="9.85546875" style="156" customWidth="1"/>
    <col min="13576" max="13576" width="9.7109375" style="156" customWidth="1"/>
    <col min="13577" max="13577" width="13.5703125" style="156" customWidth="1"/>
    <col min="13578" max="13581" width="0" style="156" hidden="1" customWidth="1"/>
    <col min="13582" max="13582" width="5.28515625" style="156" customWidth="1"/>
    <col min="13583" max="13588" width="0" style="156" hidden="1" customWidth="1"/>
    <col min="13589" max="13824" width="9.140625" style="156"/>
    <col min="13825" max="13825" width="5.5703125" style="156" customWidth="1"/>
    <col min="13826" max="13826" width="4.42578125" style="156" customWidth="1"/>
    <col min="13827" max="13827" width="4.7109375" style="156" customWidth="1"/>
    <col min="13828" max="13828" width="12.7109375" style="156" customWidth="1"/>
    <col min="13829" max="13829" width="55.5703125" style="156" customWidth="1"/>
    <col min="13830" max="13830" width="4.7109375" style="156" customWidth="1"/>
    <col min="13831" max="13831" width="9.85546875" style="156" customWidth="1"/>
    <col min="13832" max="13832" width="9.7109375" style="156" customWidth="1"/>
    <col min="13833" max="13833" width="13.5703125" style="156" customWidth="1"/>
    <col min="13834" max="13837" width="0" style="156" hidden="1" customWidth="1"/>
    <col min="13838" max="13838" width="5.28515625" style="156" customWidth="1"/>
    <col min="13839" max="13844" width="0" style="156" hidden="1" customWidth="1"/>
    <col min="13845" max="14080" width="9.140625" style="156"/>
    <col min="14081" max="14081" width="5.5703125" style="156" customWidth="1"/>
    <col min="14082" max="14082" width="4.42578125" style="156" customWidth="1"/>
    <col min="14083" max="14083" width="4.7109375" style="156" customWidth="1"/>
    <col min="14084" max="14084" width="12.7109375" style="156" customWidth="1"/>
    <col min="14085" max="14085" width="55.5703125" style="156" customWidth="1"/>
    <col min="14086" max="14086" width="4.7109375" style="156" customWidth="1"/>
    <col min="14087" max="14087" width="9.85546875" style="156" customWidth="1"/>
    <col min="14088" max="14088" width="9.7109375" style="156" customWidth="1"/>
    <col min="14089" max="14089" width="13.5703125" style="156" customWidth="1"/>
    <col min="14090" max="14093" width="0" style="156" hidden="1" customWidth="1"/>
    <col min="14094" max="14094" width="5.28515625" style="156" customWidth="1"/>
    <col min="14095" max="14100" width="0" style="156" hidden="1" customWidth="1"/>
    <col min="14101" max="14336" width="9.140625" style="156"/>
    <col min="14337" max="14337" width="5.5703125" style="156" customWidth="1"/>
    <col min="14338" max="14338" width="4.42578125" style="156" customWidth="1"/>
    <col min="14339" max="14339" width="4.7109375" style="156" customWidth="1"/>
    <col min="14340" max="14340" width="12.7109375" style="156" customWidth="1"/>
    <col min="14341" max="14341" width="55.5703125" style="156" customWidth="1"/>
    <col min="14342" max="14342" width="4.7109375" style="156" customWidth="1"/>
    <col min="14343" max="14343" width="9.85546875" style="156" customWidth="1"/>
    <col min="14344" max="14344" width="9.7109375" style="156" customWidth="1"/>
    <col min="14345" max="14345" width="13.5703125" style="156" customWidth="1"/>
    <col min="14346" max="14349" width="0" style="156" hidden="1" customWidth="1"/>
    <col min="14350" max="14350" width="5.28515625" style="156" customWidth="1"/>
    <col min="14351" max="14356" width="0" style="156" hidden="1" customWidth="1"/>
    <col min="14357" max="14592" width="9.140625" style="156"/>
    <col min="14593" max="14593" width="5.5703125" style="156" customWidth="1"/>
    <col min="14594" max="14594" width="4.42578125" style="156" customWidth="1"/>
    <col min="14595" max="14595" width="4.7109375" style="156" customWidth="1"/>
    <col min="14596" max="14596" width="12.7109375" style="156" customWidth="1"/>
    <col min="14597" max="14597" width="55.5703125" style="156" customWidth="1"/>
    <col min="14598" max="14598" width="4.7109375" style="156" customWidth="1"/>
    <col min="14599" max="14599" width="9.85546875" style="156" customWidth="1"/>
    <col min="14600" max="14600" width="9.7109375" style="156" customWidth="1"/>
    <col min="14601" max="14601" width="13.5703125" style="156" customWidth="1"/>
    <col min="14602" max="14605" width="0" style="156" hidden="1" customWidth="1"/>
    <col min="14606" max="14606" width="5.28515625" style="156" customWidth="1"/>
    <col min="14607" max="14612" width="0" style="156" hidden="1" customWidth="1"/>
    <col min="14613" max="14848" width="9.140625" style="156"/>
    <col min="14849" max="14849" width="5.5703125" style="156" customWidth="1"/>
    <col min="14850" max="14850" width="4.42578125" style="156" customWidth="1"/>
    <col min="14851" max="14851" width="4.7109375" style="156" customWidth="1"/>
    <col min="14852" max="14852" width="12.7109375" style="156" customWidth="1"/>
    <col min="14853" max="14853" width="55.5703125" style="156" customWidth="1"/>
    <col min="14854" max="14854" width="4.7109375" style="156" customWidth="1"/>
    <col min="14855" max="14855" width="9.85546875" style="156" customWidth="1"/>
    <col min="14856" max="14856" width="9.7109375" style="156" customWidth="1"/>
    <col min="14857" max="14857" width="13.5703125" style="156" customWidth="1"/>
    <col min="14858" max="14861" width="0" style="156" hidden="1" customWidth="1"/>
    <col min="14862" max="14862" width="5.28515625" style="156" customWidth="1"/>
    <col min="14863" max="14868" width="0" style="156" hidden="1" customWidth="1"/>
    <col min="14869" max="15104" width="9.140625" style="156"/>
    <col min="15105" max="15105" width="5.5703125" style="156" customWidth="1"/>
    <col min="15106" max="15106" width="4.42578125" style="156" customWidth="1"/>
    <col min="15107" max="15107" width="4.7109375" style="156" customWidth="1"/>
    <col min="15108" max="15108" width="12.7109375" style="156" customWidth="1"/>
    <col min="15109" max="15109" width="55.5703125" style="156" customWidth="1"/>
    <col min="15110" max="15110" width="4.7109375" style="156" customWidth="1"/>
    <col min="15111" max="15111" width="9.85546875" style="156" customWidth="1"/>
    <col min="15112" max="15112" width="9.7109375" style="156" customWidth="1"/>
    <col min="15113" max="15113" width="13.5703125" style="156" customWidth="1"/>
    <col min="15114" max="15117" width="0" style="156" hidden="1" customWidth="1"/>
    <col min="15118" max="15118" width="5.28515625" style="156" customWidth="1"/>
    <col min="15119" max="15124" width="0" style="156" hidden="1" customWidth="1"/>
    <col min="15125" max="15360" width="9.140625" style="156"/>
    <col min="15361" max="15361" width="5.5703125" style="156" customWidth="1"/>
    <col min="15362" max="15362" width="4.42578125" style="156" customWidth="1"/>
    <col min="15363" max="15363" width="4.7109375" style="156" customWidth="1"/>
    <col min="15364" max="15364" width="12.7109375" style="156" customWidth="1"/>
    <col min="15365" max="15365" width="55.5703125" style="156" customWidth="1"/>
    <col min="15366" max="15366" width="4.7109375" style="156" customWidth="1"/>
    <col min="15367" max="15367" width="9.85546875" style="156" customWidth="1"/>
    <col min="15368" max="15368" width="9.7109375" style="156" customWidth="1"/>
    <col min="15369" max="15369" width="13.5703125" style="156" customWidth="1"/>
    <col min="15370" max="15373" width="0" style="156" hidden="1" customWidth="1"/>
    <col min="15374" max="15374" width="5.28515625" style="156" customWidth="1"/>
    <col min="15375" max="15380" width="0" style="156" hidden="1" customWidth="1"/>
    <col min="15381" max="15616" width="9.140625" style="156"/>
    <col min="15617" max="15617" width="5.5703125" style="156" customWidth="1"/>
    <col min="15618" max="15618" width="4.42578125" style="156" customWidth="1"/>
    <col min="15619" max="15619" width="4.7109375" style="156" customWidth="1"/>
    <col min="15620" max="15620" width="12.7109375" style="156" customWidth="1"/>
    <col min="15621" max="15621" width="55.5703125" style="156" customWidth="1"/>
    <col min="15622" max="15622" width="4.7109375" style="156" customWidth="1"/>
    <col min="15623" max="15623" width="9.85546875" style="156" customWidth="1"/>
    <col min="15624" max="15624" width="9.7109375" style="156" customWidth="1"/>
    <col min="15625" max="15625" width="13.5703125" style="156" customWidth="1"/>
    <col min="15626" max="15629" width="0" style="156" hidden="1" customWidth="1"/>
    <col min="15630" max="15630" width="5.28515625" style="156" customWidth="1"/>
    <col min="15631" max="15636" width="0" style="156" hidden="1" customWidth="1"/>
    <col min="15637" max="15872" width="9.140625" style="156"/>
    <col min="15873" max="15873" width="5.5703125" style="156" customWidth="1"/>
    <col min="15874" max="15874" width="4.42578125" style="156" customWidth="1"/>
    <col min="15875" max="15875" width="4.7109375" style="156" customWidth="1"/>
    <col min="15876" max="15876" width="12.7109375" style="156" customWidth="1"/>
    <col min="15877" max="15877" width="55.5703125" style="156" customWidth="1"/>
    <col min="15878" max="15878" width="4.7109375" style="156" customWidth="1"/>
    <col min="15879" max="15879" width="9.85546875" style="156" customWidth="1"/>
    <col min="15880" max="15880" width="9.7109375" style="156" customWidth="1"/>
    <col min="15881" max="15881" width="13.5703125" style="156" customWidth="1"/>
    <col min="15882" max="15885" width="0" style="156" hidden="1" customWidth="1"/>
    <col min="15886" max="15886" width="5.28515625" style="156" customWidth="1"/>
    <col min="15887" max="15892" width="0" style="156" hidden="1" customWidth="1"/>
    <col min="15893" max="16128" width="9.140625" style="156"/>
    <col min="16129" max="16129" width="5.5703125" style="156" customWidth="1"/>
    <col min="16130" max="16130" width="4.42578125" style="156" customWidth="1"/>
    <col min="16131" max="16131" width="4.7109375" style="156" customWidth="1"/>
    <col min="16132" max="16132" width="12.7109375" style="156" customWidth="1"/>
    <col min="16133" max="16133" width="55.5703125" style="156" customWidth="1"/>
    <col min="16134" max="16134" width="4.7109375" style="156" customWidth="1"/>
    <col min="16135" max="16135" width="9.85546875" style="156" customWidth="1"/>
    <col min="16136" max="16136" width="9.7109375" style="156" customWidth="1"/>
    <col min="16137" max="16137" width="13.5703125" style="156" customWidth="1"/>
    <col min="16138" max="16141" width="0" style="156" hidden="1" customWidth="1"/>
    <col min="16142" max="16142" width="5.28515625" style="156" customWidth="1"/>
    <col min="16143" max="16148" width="0" style="156" hidden="1" customWidth="1"/>
    <col min="16149" max="16384" width="9.140625" style="156"/>
  </cols>
  <sheetData>
    <row r="1" spans="1:21" ht="18" customHeight="1">
      <c r="A1" s="184" t="s">
        <v>243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70"/>
      <c r="P1" s="170"/>
      <c r="Q1" s="168"/>
      <c r="R1" s="168"/>
      <c r="S1" s="168"/>
      <c r="T1" s="168"/>
    </row>
    <row r="2" spans="1:21" ht="11.25" customHeight="1">
      <c r="A2" s="183" t="s">
        <v>1</v>
      </c>
      <c r="B2" s="182"/>
      <c r="C2" s="182" t="str">
        <f>'[7]Krycí list'!E5</f>
        <v>Modernizace technologie odkalování T1 - T10 Heřmanův Městec</v>
      </c>
      <c r="D2" s="182"/>
      <c r="E2" s="182"/>
      <c r="F2" s="182"/>
      <c r="G2" s="182"/>
      <c r="H2" s="182"/>
      <c r="I2" s="182"/>
      <c r="J2" s="182"/>
      <c r="K2" s="182"/>
      <c r="L2" s="168"/>
      <c r="M2" s="168"/>
      <c r="N2" s="168"/>
      <c r="O2" s="170"/>
      <c r="P2" s="170"/>
      <c r="Q2" s="168"/>
      <c r="R2" s="168"/>
      <c r="S2" s="168"/>
      <c r="T2" s="168"/>
    </row>
    <row r="3" spans="1:21" ht="11.25" customHeight="1">
      <c r="A3" s="183" t="s">
        <v>242</v>
      </c>
      <c r="B3" s="182"/>
      <c r="C3" s="182" t="s">
        <v>244</v>
      </c>
      <c r="D3" s="182"/>
      <c r="E3" s="182"/>
      <c r="F3" s="182"/>
      <c r="G3" s="182"/>
      <c r="H3" s="182"/>
      <c r="I3" s="182"/>
      <c r="J3" s="182"/>
      <c r="K3" s="182"/>
      <c r="L3" s="168"/>
      <c r="M3" s="168"/>
      <c r="N3" s="168"/>
      <c r="O3" s="170"/>
      <c r="P3" s="170"/>
      <c r="Q3" s="168"/>
      <c r="R3" s="168"/>
      <c r="S3" s="168"/>
      <c r="T3" s="168"/>
    </row>
    <row r="4" spans="1:21" ht="11.25" customHeight="1">
      <c r="A4" s="183" t="s">
        <v>241</v>
      </c>
      <c r="B4" s="182"/>
      <c r="C4" s="182" t="s">
        <v>376</v>
      </c>
      <c r="D4" s="182"/>
      <c r="E4" s="182"/>
      <c r="F4" s="182"/>
      <c r="G4" s="182"/>
      <c r="H4" s="182"/>
      <c r="I4" s="182"/>
      <c r="J4" s="182"/>
      <c r="K4" s="182"/>
      <c r="L4" s="168"/>
      <c r="M4" s="168"/>
      <c r="N4" s="168"/>
      <c r="O4" s="170"/>
      <c r="P4" s="170"/>
      <c r="Q4" s="168"/>
      <c r="R4" s="168"/>
      <c r="S4" s="168"/>
      <c r="T4" s="168"/>
    </row>
    <row r="5" spans="1:21" ht="11.25" customHeight="1">
      <c r="A5" s="182" t="s">
        <v>240</v>
      </c>
      <c r="B5" s="182"/>
      <c r="C5" s="182" t="str">
        <f>'[7]Krycí list'!P5</f>
        <v xml:space="preserve"> </v>
      </c>
      <c r="D5" s="182"/>
      <c r="E5" s="182"/>
      <c r="F5" s="182"/>
      <c r="G5" s="182"/>
      <c r="H5" s="182"/>
      <c r="I5" s="182"/>
      <c r="J5" s="182"/>
      <c r="K5" s="182"/>
      <c r="L5" s="168"/>
      <c r="M5" s="168"/>
      <c r="N5" s="168"/>
      <c r="O5" s="170"/>
      <c r="P5" s="170"/>
      <c r="Q5" s="168"/>
      <c r="R5" s="168"/>
      <c r="S5" s="168"/>
      <c r="T5" s="168"/>
    </row>
    <row r="6" spans="1:21" ht="6" customHeight="1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68"/>
      <c r="M6" s="168"/>
      <c r="N6" s="168"/>
      <c r="O6" s="170"/>
      <c r="P6" s="170"/>
      <c r="Q6" s="168"/>
      <c r="R6" s="168"/>
      <c r="S6" s="168"/>
      <c r="T6" s="168"/>
    </row>
    <row r="7" spans="1:21" ht="11.25" customHeight="1">
      <c r="A7" s="182" t="s">
        <v>2</v>
      </c>
      <c r="B7" s="182"/>
      <c r="C7" s="182" t="str">
        <f>'[7]Krycí list'!E26</f>
        <v xml:space="preserve"> </v>
      </c>
      <c r="D7" s="182"/>
      <c r="E7" s="182"/>
      <c r="F7" s="182"/>
      <c r="G7" s="182"/>
      <c r="H7" s="182"/>
      <c r="I7" s="182"/>
      <c r="J7" s="182"/>
      <c r="K7" s="182"/>
      <c r="L7" s="168"/>
      <c r="M7" s="168"/>
      <c r="N7" s="168"/>
      <c r="O7" s="170"/>
      <c r="P7" s="170"/>
      <c r="Q7" s="168"/>
      <c r="R7" s="168"/>
      <c r="S7" s="168"/>
      <c r="T7" s="168"/>
    </row>
    <row r="8" spans="1:21" ht="11.25" customHeight="1">
      <c r="A8" s="182" t="s">
        <v>239</v>
      </c>
      <c r="B8" s="182"/>
      <c r="C8" s="182" t="str">
        <f>'[7]Krycí list'!E28</f>
        <v xml:space="preserve"> </v>
      </c>
      <c r="D8" s="182"/>
      <c r="E8" s="182"/>
      <c r="F8" s="182"/>
      <c r="G8" s="182"/>
      <c r="H8" s="182"/>
      <c r="I8" s="182"/>
      <c r="J8" s="182"/>
      <c r="K8" s="182"/>
      <c r="L8" s="168"/>
      <c r="M8" s="168"/>
      <c r="N8" s="168"/>
      <c r="O8" s="170"/>
      <c r="P8" s="170"/>
      <c r="Q8" s="168"/>
      <c r="R8" s="168"/>
      <c r="S8" s="168"/>
      <c r="T8" s="168"/>
    </row>
    <row r="9" spans="1:21" ht="11.25" customHeight="1">
      <c r="A9" s="182" t="s">
        <v>238</v>
      </c>
      <c r="B9" s="182"/>
      <c r="C9" s="182" t="s">
        <v>237</v>
      </c>
      <c r="D9" s="182"/>
      <c r="E9" s="182"/>
      <c r="F9" s="182"/>
      <c r="G9" s="182"/>
      <c r="H9" s="182"/>
      <c r="I9" s="182"/>
      <c r="J9" s="182"/>
      <c r="K9" s="182"/>
      <c r="L9" s="168"/>
      <c r="M9" s="168"/>
      <c r="N9" s="168"/>
      <c r="O9" s="170"/>
      <c r="P9" s="170"/>
      <c r="Q9" s="168"/>
      <c r="R9" s="168"/>
      <c r="S9" s="168"/>
      <c r="T9" s="168"/>
    </row>
    <row r="10" spans="1:21" ht="5.25" customHeight="1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70"/>
      <c r="P10" s="170"/>
      <c r="Q10" s="168"/>
      <c r="R10" s="168"/>
      <c r="S10" s="168"/>
      <c r="T10" s="168"/>
    </row>
    <row r="11" spans="1:21" ht="21.75" customHeight="1">
      <c r="A11" s="181" t="s">
        <v>236</v>
      </c>
      <c r="B11" s="178" t="s">
        <v>235</v>
      </c>
      <c r="C11" s="178" t="s">
        <v>234</v>
      </c>
      <c r="D11" s="178" t="s">
        <v>233</v>
      </c>
      <c r="E11" s="178" t="s">
        <v>5</v>
      </c>
      <c r="F11" s="178" t="s">
        <v>232</v>
      </c>
      <c r="G11" s="178" t="s">
        <v>231</v>
      </c>
      <c r="H11" s="178" t="s">
        <v>230</v>
      </c>
      <c r="I11" s="178" t="s">
        <v>229</v>
      </c>
      <c r="J11" s="178" t="s">
        <v>228</v>
      </c>
      <c r="K11" s="178" t="s">
        <v>227</v>
      </c>
      <c r="L11" s="178" t="s">
        <v>226</v>
      </c>
      <c r="M11" s="178" t="s">
        <v>225</v>
      </c>
      <c r="N11" s="178" t="s">
        <v>224</v>
      </c>
      <c r="O11" s="180" t="s">
        <v>223</v>
      </c>
      <c r="P11" s="179" t="s">
        <v>222</v>
      </c>
      <c r="Q11" s="178"/>
      <c r="R11" s="178"/>
      <c r="S11" s="178"/>
      <c r="T11" s="177" t="s">
        <v>221</v>
      </c>
      <c r="U11" s="171"/>
    </row>
    <row r="12" spans="1:21" ht="11.25" customHeight="1">
      <c r="A12" s="176">
        <v>1</v>
      </c>
      <c r="B12" s="173">
        <v>2</v>
      </c>
      <c r="C12" s="173">
        <v>3</v>
      </c>
      <c r="D12" s="173">
        <v>4</v>
      </c>
      <c r="E12" s="173">
        <v>5</v>
      </c>
      <c r="F12" s="173">
        <v>6</v>
      </c>
      <c r="G12" s="173">
        <v>7</v>
      </c>
      <c r="H12" s="173">
        <v>8</v>
      </c>
      <c r="I12" s="173">
        <v>9</v>
      </c>
      <c r="J12" s="173"/>
      <c r="K12" s="173"/>
      <c r="L12" s="173"/>
      <c r="M12" s="173"/>
      <c r="N12" s="173">
        <v>10</v>
      </c>
      <c r="O12" s="175">
        <v>11</v>
      </c>
      <c r="P12" s="174">
        <v>12</v>
      </c>
      <c r="Q12" s="173"/>
      <c r="R12" s="173"/>
      <c r="S12" s="173"/>
      <c r="T12" s="172">
        <v>11</v>
      </c>
      <c r="U12" s="171"/>
    </row>
    <row r="13" spans="1:21" ht="3.75" customHeight="1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70"/>
      <c r="P13" s="169"/>
      <c r="Q13" s="168"/>
      <c r="R13" s="168"/>
      <c r="S13" s="168"/>
      <c r="T13" s="168"/>
    </row>
    <row r="14" spans="1:21" s="163" customFormat="1" ht="12.75" customHeight="1">
      <c r="A14" s="204"/>
      <c r="B14" s="205" t="s">
        <v>94</v>
      </c>
      <c r="C14" s="204"/>
      <c r="D14" s="204" t="s">
        <v>77</v>
      </c>
      <c r="E14" s="204" t="s">
        <v>220</v>
      </c>
      <c r="F14" s="204"/>
      <c r="G14" s="204"/>
      <c r="H14" s="204"/>
      <c r="I14" s="206">
        <f>I15+I29+I36+I39+I41+I43+I48+I50</f>
        <v>0</v>
      </c>
      <c r="J14" s="204"/>
      <c r="K14" s="207">
        <f>K15+K29+K36+K39+K41+K43+K48+K50</f>
        <v>15.090753199999998</v>
      </c>
      <c r="L14" s="204"/>
      <c r="M14" s="207">
        <f>M15+M29+M36+M39+M41+M43+M48+M50</f>
        <v>1.2050000000000001</v>
      </c>
      <c r="N14" s="204"/>
      <c r="P14" s="165" t="s">
        <v>125</v>
      </c>
    </row>
    <row r="15" spans="1:21" s="163" customFormat="1" ht="12.75" customHeight="1">
      <c r="A15" s="208"/>
      <c r="B15" s="209" t="s">
        <v>94</v>
      </c>
      <c r="C15" s="208"/>
      <c r="D15" s="210" t="s">
        <v>123</v>
      </c>
      <c r="E15" s="210" t="s">
        <v>219</v>
      </c>
      <c r="F15" s="208"/>
      <c r="G15" s="208"/>
      <c r="H15" s="208"/>
      <c r="I15" s="211">
        <f>SUM(I16:I28)</f>
        <v>0</v>
      </c>
      <c r="J15" s="208"/>
      <c r="K15" s="212">
        <f>SUM(K16:K28)</f>
        <v>0.33655999999999997</v>
      </c>
      <c r="L15" s="208"/>
      <c r="M15" s="212">
        <f>SUM(M16:M28)</f>
        <v>0</v>
      </c>
      <c r="N15" s="208"/>
      <c r="P15" s="164" t="s">
        <v>123</v>
      </c>
    </row>
    <row r="16" spans="1:21" s="161" customFormat="1" ht="13.5" customHeight="1">
      <c r="A16" s="213" t="s">
        <v>123</v>
      </c>
      <c r="B16" s="213" t="s">
        <v>121</v>
      </c>
      <c r="C16" s="213" t="s">
        <v>195</v>
      </c>
      <c r="D16" s="214" t="s">
        <v>377</v>
      </c>
      <c r="E16" s="215" t="s">
        <v>378</v>
      </c>
      <c r="F16" s="213" t="s">
        <v>379</v>
      </c>
      <c r="G16" s="216">
        <v>3</v>
      </c>
      <c r="H16" s="217"/>
      <c r="I16" s="217">
        <f t="shared" ref="I16:I28" si="0">ROUND(G16*H16,2)</f>
        <v>0</v>
      </c>
      <c r="J16" s="218">
        <v>0</v>
      </c>
      <c r="K16" s="216">
        <f t="shared" ref="K16:K28" si="1">G16*J16</f>
        <v>0</v>
      </c>
      <c r="L16" s="218">
        <v>0</v>
      </c>
      <c r="M16" s="216">
        <f t="shared" ref="M16:M28" si="2">G16*L16</f>
        <v>0</v>
      </c>
      <c r="N16" s="219">
        <v>21</v>
      </c>
      <c r="O16" s="162">
        <v>4</v>
      </c>
      <c r="P16" s="161" t="s">
        <v>116</v>
      </c>
    </row>
    <row r="17" spans="1:16" s="161" customFormat="1" ht="13.5" customHeight="1">
      <c r="A17" s="213" t="s">
        <v>116</v>
      </c>
      <c r="B17" s="213" t="s">
        <v>121</v>
      </c>
      <c r="C17" s="213" t="s">
        <v>195</v>
      </c>
      <c r="D17" s="214" t="s">
        <v>380</v>
      </c>
      <c r="E17" s="215" t="s">
        <v>381</v>
      </c>
      <c r="F17" s="213" t="s">
        <v>379</v>
      </c>
      <c r="G17" s="216">
        <v>3</v>
      </c>
      <c r="H17" s="217"/>
      <c r="I17" s="217">
        <f t="shared" si="0"/>
        <v>0</v>
      </c>
      <c r="J17" s="218">
        <v>8.0000000000000007E-5</v>
      </c>
      <c r="K17" s="216">
        <f t="shared" si="1"/>
        <v>2.4000000000000003E-4</v>
      </c>
      <c r="L17" s="218">
        <v>0</v>
      </c>
      <c r="M17" s="216">
        <f t="shared" si="2"/>
        <v>0</v>
      </c>
      <c r="N17" s="219">
        <v>21</v>
      </c>
      <c r="O17" s="162">
        <v>4</v>
      </c>
      <c r="P17" s="161" t="s">
        <v>116</v>
      </c>
    </row>
    <row r="18" spans="1:16" s="161" customFormat="1" ht="13.5" customHeight="1">
      <c r="A18" s="213" t="s">
        <v>167</v>
      </c>
      <c r="B18" s="213" t="s">
        <v>121</v>
      </c>
      <c r="C18" s="213" t="s">
        <v>195</v>
      </c>
      <c r="D18" s="214" t="s">
        <v>218</v>
      </c>
      <c r="E18" s="215" t="s">
        <v>217</v>
      </c>
      <c r="F18" s="213" t="s">
        <v>168</v>
      </c>
      <c r="G18" s="216">
        <v>5</v>
      </c>
      <c r="H18" s="217"/>
      <c r="I18" s="217">
        <f t="shared" si="0"/>
        <v>0</v>
      </c>
      <c r="J18" s="218">
        <v>0</v>
      </c>
      <c r="K18" s="216">
        <f t="shared" si="1"/>
        <v>0</v>
      </c>
      <c r="L18" s="218">
        <v>0</v>
      </c>
      <c r="M18" s="216">
        <f t="shared" si="2"/>
        <v>0</v>
      </c>
      <c r="N18" s="219">
        <v>21</v>
      </c>
      <c r="O18" s="162">
        <v>4</v>
      </c>
      <c r="P18" s="161" t="s">
        <v>116</v>
      </c>
    </row>
    <row r="19" spans="1:16" s="161" customFormat="1" ht="13.5" customHeight="1">
      <c r="A19" s="213" t="s">
        <v>159</v>
      </c>
      <c r="B19" s="213" t="s">
        <v>121</v>
      </c>
      <c r="C19" s="213" t="s">
        <v>195</v>
      </c>
      <c r="D19" s="214" t="s">
        <v>216</v>
      </c>
      <c r="E19" s="215" t="s">
        <v>215</v>
      </c>
      <c r="F19" s="213" t="s">
        <v>168</v>
      </c>
      <c r="G19" s="216">
        <v>0.5</v>
      </c>
      <c r="H19" s="217"/>
      <c r="I19" s="217">
        <f t="shared" si="0"/>
        <v>0</v>
      </c>
      <c r="J19" s="218">
        <v>0</v>
      </c>
      <c r="K19" s="216">
        <f t="shared" si="1"/>
        <v>0</v>
      </c>
      <c r="L19" s="218">
        <v>0</v>
      </c>
      <c r="M19" s="216">
        <f t="shared" si="2"/>
        <v>0</v>
      </c>
      <c r="N19" s="219">
        <v>21</v>
      </c>
      <c r="O19" s="162">
        <v>4</v>
      </c>
      <c r="P19" s="161" t="s">
        <v>116</v>
      </c>
    </row>
    <row r="20" spans="1:16" s="161" customFormat="1" ht="13.5" customHeight="1">
      <c r="A20" s="213" t="s">
        <v>210</v>
      </c>
      <c r="B20" s="213" t="s">
        <v>121</v>
      </c>
      <c r="C20" s="213" t="s">
        <v>195</v>
      </c>
      <c r="D20" s="214" t="s">
        <v>214</v>
      </c>
      <c r="E20" s="215" t="s">
        <v>213</v>
      </c>
      <c r="F20" s="213" t="s">
        <v>168</v>
      </c>
      <c r="G20" s="216">
        <v>5</v>
      </c>
      <c r="H20" s="217"/>
      <c r="I20" s="217">
        <f t="shared" si="0"/>
        <v>0</v>
      </c>
      <c r="J20" s="218">
        <v>0</v>
      </c>
      <c r="K20" s="216">
        <f t="shared" si="1"/>
        <v>0</v>
      </c>
      <c r="L20" s="218">
        <v>0</v>
      </c>
      <c r="M20" s="216">
        <f t="shared" si="2"/>
        <v>0</v>
      </c>
      <c r="N20" s="219">
        <v>21</v>
      </c>
      <c r="O20" s="162">
        <v>4</v>
      </c>
      <c r="P20" s="161" t="s">
        <v>116</v>
      </c>
    </row>
    <row r="21" spans="1:16" s="161" customFormat="1" ht="13.5" customHeight="1">
      <c r="A21" s="213" t="s">
        <v>153</v>
      </c>
      <c r="B21" s="213" t="s">
        <v>121</v>
      </c>
      <c r="C21" s="213" t="s">
        <v>195</v>
      </c>
      <c r="D21" s="214" t="s">
        <v>212</v>
      </c>
      <c r="E21" s="215" t="s">
        <v>211</v>
      </c>
      <c r="F21" s="213" t="s">
        <v>168</v>
      </c>
      <c r="G21" s="216">
        <v>2.5</v>
      </c>
      <c r="H21" s="217"/>
      <c r="I21" s="217">
        <f t="shared" si="0"/>
        <v>0</v>
      </c>
      <c r="J21" s="218">
        <v>0</v>
      </c>
      <c r="K21" s="216">
        <f t="shared" si="1"/>
        <v>0</v>
      </c>
      <c r="L21" s="218">
        <v>0</v>
      </c>
      <c r="M21" s="216">
        <f t="shared" si="2"/>
        <v>0</v>
      </c>
      <c r="N21" s="219">
        <v>21</v>
      </c>
      <c r="O21" s="162">
        <v>4</v>
      </c>
      <c r="P21" s="161" t="s">
        <v>116</v>
      </c>
    </row>
    <row r="22" spans="1:16" s="161" customFormat="1" ht="13.5" customHeight="1">
      <c r="A22" s="213" t="s">
        <v>204</v>
      </c>
      <c r="B22" s="213" t="s">
        <v>121</v>
      </c>
      <c r="C22" s="213" t="s">
        <v>129</v>
      </c>
      <c r="D22" s="214" t="s">
        <v>209</v>
      </c>
      <c r="E22" s="215" t="s">
        <v>208</v>
      </c>
      <c r="F22" s="213" t="s">
        <v>207</v>
      </c>
      <c r="G22" s="216">
        <v>280</v>
      </c>
      <c r="H22" s="217"/>
      <c r="I22" s="217">
        <f t="shared" si="0"/>
        <v>0</v>
      </c>
      <c r="J22" s="218">
        <v>9.0000000000000006E-5</v>
      </c>
      <c r="K22" s="216">
        <f t="shared" si="1"/>
        <v>2.52E-2</v>
      </c>
      <c r="L22" s="218">
        <v>0</v>
      </c>
      <c r="M22" s="216">
        <f t="shared" si="2"/>
        <v>0</v>
      </c>
      <c r="N22" s="219">
        <v>21</v>
      </c>
      <c r="O22" s="162">
        <v>4</v>
      </c>
      <c r="P22" s="161" t="s">
        <v>116</v>
      </c>
    </row>
    <row r="23" spans="1:16" s="161" customFormat="1" ht="13.5" customHeight="1">
      <c r="A23" s="220" t="s">
        <v>146</v>
      </c>
      <c r="B23" s="220" t="s">
        <v>137</v>
      </c>
      <c r="C23" s="220" t="s">
        <v>136</v>
      </c>
      <c r="D23" s="221" t="s">
        <v>206</v>
      </c>
      <c r="E23" s="222" t="s">
        <v>205</v>
      </c>
      <c r="F23" s="220" t="s">
        <v>126</v>
      </c>
      <c r="G23" s="223">
        <v>0.14000000000000001</v>
      </c>
      <c r="H23" s="224"/>
      <c r="I23" s="224">
        <f t="shared" si="0"/>
        <v>0</v>
      </c>
      <c r="J23" s="225">
        <v>1</v>
      </c>
      <c r="K23" s="223">
        <f t="shared" si="1"/>
        <v>0.14000000000000001</v>
      </c>
      <c r="L23" s="225">
        <v>0</v>
      </c>
      <c r="M23" s="223">
        <f t="shared" si="2"/>
        <v>0</v>
      </c>
      <c r="N23" s="226">
        <v>21</v>
      </c>
      <c r="O23" s="167">
        <v>8</v>
      </c>
      <c r="P23" s="166" t="s">
        <v>116</v>
      </c>
    </row>
    <row r="24" spans="1:16" s="161" customFormat="1" ht="13.5" customHeight="1">
      <c r="A24" s="220" t="s">
        <v>199</v>
      </c>
      <c r="B24" s="220" t="s">
        <v>137</v>
      </c>
      <c r="C24" s="220" t="s">
        <v>136</v>
      </c>
      <c r="D24" s="221" t="s">
        <v>203</v>
      </c>
      <c r="E24" s="222" t="s">
        <v>202</v>
      </c>
      <c r="F24" s="220" t="s">
        <v>133</v>
      </c>
      <c r="G24" s="223">
        <v>12</v>
      </c>
      <c r="H24" s="224"/>
      <c r="I24" s="224">
        <f t="shared" si="0"/>
        <v>0</v>
      </c>
      <c r="J24" s="225">
        <v>1.426E-2</v>
      </c>
      <c r="K24" s="223">
        <f t="shared" si="1"/>
        <v>0.17111999999999999</v>
      </c>
      <c r="L24" s="225">
        <v>0</v>
      </c>
      <c r="M24" s="223">
        <f t="shared" si="2"/>
        <v>0</v>
      </c>
      <c r="N24" s="226">
        <v>21</v>
      </c>
      <c r="O24" s="167">
        <v>8</v>
      </c>
      <c r="P24" s="166" t="s">
        <v>116</v>
      </c>
    </row>
    <row r="25" spans="1:16" s="161" customFormat="1" ht="13.5" customHeight="1">
      <c r="A25" s="213" t="s">
        <v>196</v>
      </c>
      <c r="B25" s="213" t="s">
        <v>121</v>
      </c>
      <c r="C25" s="213" t="s">
        <v>195</v>
      </c>
      <c r="D25" s="214" t="s">
        <v>201</v>
      </c>
      <c r="E25" s="215" t="s">
        <v>200</v>
      </c>
      <c r="F25" s="213" t="s">
        <v>168</v>
      </c>
      <c r="G25" s="216">
        <v>5</v>
      </c>
      <c r="H25" s="217"/>
      <c r="I25" s="217">
        <f t="shared" si="0"/>
        <v>0</v>
      </c>
      <c r="J25" s="218">
        <v>0</v>
      </c>
      <c r="K25" s="216">
        <f t="shared" si="1"/>
        <v>0</v>
      </c>
      <c r="L25" s="218">
        <v>0</v>
      </c>
      <c r="M25" s="216">
        <f t="shared" si="2"/>
        <v>0</v>
      </c>
      <c r="N25" s="219">
        <v>21</v>
      </c>
      <c r="O25" s="162">
        <v>4</v>
      </c>
      <c r="P25" s="161" t="s">
        <v>116</v>
      </c>
    </row>
    <row r="26" spans="1:16" s="161" customFormat="1" ht="13.5" customHeight="1">
      <c r="A26" s="213" t="s">
        <v>192</v>
      </c>
      <c r="B26" s="213" t="s">
        <v>121</v>
      </c>
      <c r="C26" s="213" t="s">
        <v>195</v>
      </c>
      <c r="D26" s="214" t="s">
        <v>198</v>
      </c>
      <c r="E26" s="215" t="s">
        <v>197</v>
      </c>
      <c r="F26" s="213" t="s">
        <v>168</v>
      </c>
      <c r="G26" s="216">
        <v>5</v>
      </c>
      <c r="H26" s="217"/>
      <c r="I26" s="217">
        <f t="shared" si="0"/>
        <v>0</v>
      </c>
      <c r="J26" s="218">
        <v>0</v>
      </c>
      <c r="K26" s="216">
        <f t="shared" si="1"/>
        <v>0</v>
      </c>
      <c r="L26" s="218">
        <v>0</v>
      </c>
      <c r="M26" s="216">
        <f t="shared" si="2"/>
        <v>0</v>
      </c>
      <c r="N26" s="219">
        <v>21</v>
      </c>
      <c r="O26" s="162">
        <v>4</v>
      </c>
      <c r="P26" s="161" t="s">
        <v>116</v>
      </c>
    </row>
    <row r="27" spans="1:16" s="161" customFormat="1" ht="13.5" customHeight="1">
      <c r="A27" s="213" t="s">
        <v>187</v>
      </c>
      <c r="B27" s="213" t="s">
        <v>121</v>
      </c>
      <c r="C27" s="213" t="s">
        <v>195</v>
      </c>
      <c r="D27" s="214" t="s">
        <v>194</v>
      </c>
      <c r="E27" s="215" t="s">
        <v>193</v>
      </c>
      <c r="F27" s="213" t="s">
        <v>168</v>
      </c>
      <c r="G27" s="216">
        <v>5</v>
      </c>
      <c r="H27" s="217"/>
      <c r="I27" s="217">
        <f t="shared" si="0"/>
        <v>0</v>
      </c>
      <c r="J27" s="218">
        <v>0</v>
      </c>
      <c r="K27" s="216">
        <f t="shared" si="1"/>
        <v>0</v>
      </c>
      <c r="L27" s="218">
        <v>0</v>
      </c>
      <c r="M27" s="216">
        <f t="shared" si="2"/>
        <v>0</v>
      </c>
      <c r="N27" s="219">
        <v>21</v>
      </c>
      <c r="O27" s="162">
        <v>4</v>
      </c>
      <c r="P27" s="161" t="s">
        <v>116</v>
      </c>
    </row>
    <row r="28" spans="1:16" s="161" customFormat="1" ht="24" customHeight="1">
      <c r="A28" s="213" t="s">
        <v>184</v>
      </c>
      <c r="B28" s="213" t="s">
        <v>121</v>
      </c>
      <c r="C28" s="213" t="s">
        <v>191</v>
      </c>
      <c r="D28" s="214" t="s">
        <v>190</v>
      </c>
      <c r="E28" s="215" t="s">
        <v>189</v>
      </c>
      <c r="F28" s="213" t="s">
        <v>147</v>
      </c>
      <c r="G28" s="216">
        <v>15</v>
      </c>
      <c r="H28" s="217"/>
      <c r="I28" s="217">
        <f t="shared" si="0"/>
        <v>0</v>
      </c>
      <c r="J28" s="218">
        <v>0</v>
      </c>
      <c r="K28" s="216">
        <f t="shared" si="1"/>
        <v>0</v>
      </c>
      <c r="L28" s="218">
        <v>0</v>
      </c>
      <c r="M28" s="216">
        <f t="shared" si="2"/>
        <v>0</v>
      </c>
      <c r="N28" s="219">
        <v>21</v>
      </c>
      <c r="O28" s="162">
        <v>4</v>
      </c>
      <c r="P28" s="161" t="s">
        <v>116</v>
      </c>
    </row>
    <row r="29" spans="1:16" s="163" customFormat="1" ht="12.75" customHeight="1">
      <c r="A29" s="208"/>
      <c r="B29" s="209" t="s">
        <v>94</v>
      </c>
      <c r="C29" s="208"/>
      <c r="D29" s="210" t="s">
        <v>116</v>
      </c>
      <c r="E29" s="210" t="s">
        <v>188</v>
      </c>
      <c r="F29" s="208"/>
      <c r="G29" s="208"/>
      <c r="H29" s="208"/>
      <c r="I29" s="211">
        <f>SUM(I30:I35)</f>
        <v>0</v>
      </c>
      <c r="J29" s="208"/>
      <c r="K29" s="212">
        <f>SUM(K30:K35)</f>
        <v>14.671529199999998</v>
      </c>
      <c r="L29" s="208"/>
      <c r="M29" s="212">
        <f>SUM(M30:M35)</f>
        <v>0</v>
      </c>
      <c r="N29" s="208"/>
      <c r="P29" s="164" t="s">
        <v>123</v>
      </c>
    </row>
    <row r="30" spans="1:16" s="161" customFormat="1" ht="13.5" customHeight="1">
      <c r="A30" s="213" t="s">
        <v>181</v>
      </c>
      <c r="B30" s="213" t="s">
        <v>121</v>
      </c>
      <c r="C30" s="213" t="s">
        <v>129</v>
      </c>
      <c r="D30" s="214" t="s">
        <v>186</v>
      </c>
      <c r="E30" s="215" t="s">
        <v>185</v>
      </c>
      <c r="F30" s="213" t="s">
        <v>168</v>
      </c>
      <c r="G30" s="216">
        <v>0.5</v>
      </c>
      <c r="H30" s="217"/>
      <c r="I30" s="217">
        <f t="shared" ref="I30:I35" si="3">ROUND(G30*H30,2)</f>
        <v>0</v>
      </c>
      <c r="J30" s="218">
        <v>2.16</v>
      </c>
      <c r="K30" s="216">
        <f t="shared" ref="K30:K35" si="4">G30*J30</f>
        <v>1.08</v>
      </c>
      <c r="L30" s="218">
        <v>0</v>
      </c>
      <c r="M30" s="216">
        <f t="shared" ref="M30:M35" si="5">G30*L30</f>
        <v>0</v>
      </c>
      <c r="N30" s="219">
        <v>21</v>
      </c>
      <c r="O30" s="162">
        <v>4</v>
      </c>
      <c r="P30" s="161" t="s">
        <v>116</v>
      </c>
    </row>
    <row r="31" spans="1:16" s="161" customFormat="1" ht="13.5" customHeight="1">
      <c r="A31" s="213" t="s">
        <v>178</v>
      </c>
      <c r="B31" s="213" t="s">
        <v>121</v>
      </c>
      <c r="C31" s="213" t="s">
        <v>150</v>
      </c>
      <c r="D31" s="214" t="s">
        <v>183</v>
      </c>
      <c r="E31" s="215" t="s">
        <v>182</v>
      </c>
      <c r="F31" s="213" t="s">
        <v>168</v>
      </c>
      <c r="G31" s="216">
        <v>5</v>
      </c>
      <c r="H31" s="217"/>
      <c r="I31" s="217">
        <f t="shared" si="3"/>
        <v>0</v>
      </c>
      <c r="J31" s="218">
        <v>2.45329</v>
      </c>
      <c r="K31" s="216">
        <f t="shared" si="4"/>
        <v>12.266449999999999</v>
      </c>
      <c r="L31" s="218">
        <v>0</v>
      </c>
      <c r="M31" s="216">
        <f t="shared" si="5"/>
        <v>0</v>
      </c>
      <c r="N31" s="219">
        <v>21</v>
      </c>
      <c r="O31" s="162">
        <v>4</v>
      </c>
      <c r="P31" s="161" t="s">
        <v>116</v>
      </c>
    </row>
    <row r="32" spans="1:16" s="161" customFormat="1" ht="13.5" customHeight="1">
      <c r="A32" s="213" t="s">
        <v>175</v>
      </c>
      <c r="B32" s="213" t="s">
        <v>121</v>
      </c>
      <c r="C32" s="213" t="s">
        <v>150</v>
      </c>
      <c r="D32" s="214" t="s">
        <v>180</v>
      </c>
      <c r="E32" s="215" t="s">
        <v>179</v>
      </c>
      <c r="F32" s="213" t="s">
        <v>147</v>
      </c>
      <c r="G32" s="216">
        <v>24</v>
      </c>
      <c r="H32" s="217"/>
      <c r="I32" s="217">
        <f t="shared" si="3"/>
        <v>0</v>
      </c>
      <c r="J32" s="218">
        <v>1.0300000000000001E-3</v>
      </c>
      <c r="K32" s="216">
        <f t="shared" si="4"/>
        <v>2.4720000000000002E-2</v>
      </c>
      <c r="L32" s="218">
        <v>0</v>
      </c>
      <c r="M32" s="216">
        <f t="shared" si="5"/>
        <v>0</v>
      </c>
      <c r="N32" s="219">
        <v>21</v>
      </c>
      <c r="O32" s="162">
        <v>4</v>
      </c>
      <c r="P32" s="161" t="s">
        <v>116</v>
      </c>
    </row>
    <row r="33" spans="1:16" s="161" customFormat="1" ht="13.5" customHeight="1">
      <c r="A33" s="213" t="s">
        <v>172</v>
      </c>
      <c r="B33" s="213" t="s">
        <v>121</v>
      </c>
      <c r="C33" s="213" t="s">
        <v>150</v>
      </c>
      <c r="D33" s="214" t="s">
        <v>177</v>
      </c>
      <c r="E33" s="215" t="s">
        <v>176</v>
      </c>
      <c r="F33" s="213" t="s">
        <v>147</v>
      </c>
      <c r="G33" s="216">
        <v>24</v>
      </c>
      <c r="H33" s="217"/>
      <c r="I33" s="217">
        <f t="shared" si="3"/>
        <v>0</v>
      </c>
      <c r="J33" s="218">
        <v>0</v>
      </c>
      <c r="K33" s="216">
        <f t="shared" si="4"/>
        <v>0</v>
      </c>
      <c r="L33" s="218">
        <v>0</v>
      </c>
      <c r="M33" s="216">
        <f t="shared" si="5"/>
        <v>0</v>
      </c>
      <c r="N33" s="219">
        <v>21</v>
      </c>
      <c r="O33" s="162">
        <v>4</v>
      </c>
      <c r="P33" s="161" t="s">
        <v>116</v>
      </c>
    </row>
    <row r="34" spans="1:16" s="161" customFormat="1" ht="13.5" customHeight="1">
      <c r="A34" s="213" t="s">
        <v>165</v>
      </c>
      <c r="B34" s="213" t="s">
        <v>121</v>
      </c>
      <c r="C34" s="213" t="s">
        <v>150</v>
      </c>
      <c r="D34" s="214" t="s">
        <v>174</v>
      </c>
      <c r="E34" s="215" t="s">
        <v>173</v>
      </c>
      <c r="F34" s="213" t="s">
        <v>126</v>
      </c>
      <c r="G34" s="216">
        <v>7.0000000000000007E-2</v>
      </c>
      <c r="H34" s="217"/>
      <c r="I34" s="217">
        <f t="shared" si="3"/>
        <v>0</v>
      </c>
      <c r="J34" s="218">
        <v>1.0530600000000001</v>
      </c>
      <c r="K34" s="216">
        <f t="shared" si="4"/>
        <v>7.3714200000000021E-2</v>
      </c>
      <c r="L34" s="218">
        <v>0</v>
      </c>
      <c r="M34" s="216">
        <f t="shared" si="5"/>
        <v>0</v>
      </c>
      <c r="N34" s="219">
        <v>21</v>
      </c>
      <c r="O34" s="162">
        <v>4</v>
      </c>
      <c r="P34" s="161" t="s">
        <v>116</v>
      </c>
    </row>
    <row r="35" spans="1:16" s="161" customFormat="1" ht="13.5" customHeight="1">
      <c r="A35" s="213" t="s">
        <v>162</v>
      </c>
      <c r="B35" s="213" t="s">
        <v>121</v>
      </c>
      <c r="C35" s="213" t="s">
        <v>171</v>
      </c>
      <c r="D35" s="214" t="s">
        <v>170</v>
      </c>
      <c r="E35" s="215" t="s">
        <v>169</v>
      </c>
      <c r="F35" s="213" t="s">
        <v>168</v>
      </c>
      <c r="G35" s="216">
        <v>0.5</v>
      </c>
      <c r="H35" s="217"/>
      <c r="I35" s="217">
        <f t="shared" si="3"/>
        <v>0</v>
      </c>
      <c r="J35" s="218">
        <v>2.45329</v>
      </c>
      <c r="K35" s="216">
        <f t="shared" si="4"/>
        <v>1.226645</v>
      </c>
      <c r="L35" s="218">
        <v>0</v>
      </c>
      <c r="M35" s="216">
        <f t="shared" si="5"/>
        <v>0</v>
      </c>
      <c r="N35" s="219">
        <v>21</v>
      </c>
      <c r="O35" s="162">
        <v>4</v>
      </c>
      <c r="P35" s="161" t="s">
        <v>116</v>
      </c>
    </row>
    <row r="36" spans="1:16" s="163" customFormat="1" ht="12.75" customHeight="1">
      <c r="A36" s="208"/>
      <c r="B36" s="209" t="s">
        <v>94</v>
      </c>
      <c r="C36" s="208"/>
      <c r="D36" s="210" t="s">
        <v>167</v>
      </c>
      <c r="E36" s="210" t="s">
        <v>166</v>
      </c>
      <c r="F36" s="208"/>
      <c r="G36" s="208"/>
      <c r="H36" s="208"/>
      <c r="I36" s="211">
        <f>SUM(I37:I38)</f>
        <v>0</v>
      </c>
      <c r="J36" s="208"/>
      <c r="K36" s="212">
        <f>SUM(K37:K38)</f>
        <v>4.5199999999999997E-3</v>
      </c>
      <c r="L36" s="208"/>
      <c r="M36" s="212">
        <f>SUM(M37:M38)</f>
        <v>0</v>
      </c>
      <c r="N36" s="208"/>
      <c r="P36" s="164" t="s">
        <v>123</v>
      </c>
    </row>
    <row r="37" spans="1:16" s="161" customFormat="1" ht="24" customHeight="1">
      <c r="A37" s="213" t="s">
        <v>157</v>
      </c>
      <c r="B37" s="213" t="s">
        <v>121</v>
      </c>
      <c r="C37" s="213" t="s">
        <v>150</v>
      </c>
      <c r="D37" s="214" t="s">
        <v>164</v>
      </c>
      <c r="E37" s="215" t="s">
        <v>163</v>
      </c>
      <c r="F37" s="213" t="s">
        <v>133</v>
      </c>
      <c r="G37" s="216">
        <v>2.7</v>
      </c>
      <c r="H37" s="217"/>
      <c r="I37" s="217">
        <f>ROUND(G37*H37,2)</f>
        <v>0</v>
      </c>
      <c r="J37" s="218">
        <v>0</v>
      </c>
      <c r="K37" s="216">
        <f>G37*J37</f>
        <v>0</v>
      </c>
      <c r="L37" s="218">
        <v>0</v>
      </c>
      <c r="M37" s="216">
        <f>G37*L37</f>
        <v>0</v>
      </c>
      <c r="N37" s="219">
        <v>21</v>
      </c>
      <c r="O37" s="162">
        <v>4</v>
      </c>
      <c r="P37" s="161" t="s">
        <v>116</v>
      </c>
    </row>
    <row r="38" spans="1:16" s="161" customFormat="1" ht="13.5" customHeight="1">
      <c r="A38" s="213" t="s">
        <v>151</v>
      </c>
      <c r="B38" s="213" t="s">
        <v>121</v>
      </c>
      <c r="C38" s="213" t="s">
        <v>156</v>
      </c>
      <c r="D38" s="214" t="s">
        <v>161</v>
      </c>
      <c r="E38" s="215" t="s">
        <v>160</v>
      </c>
      <c r="F38" s="213" t="s">
        <v>133</v>
      </c>
      <c r="G38" s="216">
        <v>4</v>
      </c>
      <c r="H38" s="217"/>
      <c r="I38" s="217">
        <f>ROUND(G38*H38,2)</f>
        <v>0</v>
      </c>
      <c r="J38" s="218">
        <v>1.1299999999999999E-3</v>
      </c>
      <c r="K38" s="216">
        <f>G38*J38</f>
        <v>4.5199999999999997E-3</v>
      </c>
      <c r="L38" s="218">
        <v>0</v>
      </c>
      <c r="M38" s="216">
        <f>G38*L38</f>
        <v>0</v>
      </c>
      <c r="N38" s="219">
        <v>21</v>
      </c>
      <c r="O38" s="162">
        <v>4</v>
      </c>
      <c r="P38" s="161" t="s">
        <v>116</v>
      </c>
    </row>
    <row r="39" spans="1:16" s="163" customFormat="1" ht="12.75" customHeight="1">
      <c r="A39" s="208"/>
      <c r="B39" s="209" t="s">
        <v>94</v>
      </c>
      <c r="C39" s="208"/>
      <c r="D39" s="210" t="s">
        <v>159</v>
      </c>
      <c r="E39" s="210" t="s">
        <v>158</v>
      </c>
      <c r="F39" s="208"/>
      <c r="G39" s="208"/>
      <c r="H39" s="208"/>
      <c r="I39" s="211">
        <f>I40</f>
        <v>0</v>
      </c>
      <c r="J39" s="208"/>
      <c r="K39" s="212">
        <f>K40</f>
        <v>0</v>
      </c>
      <c r="L39" s="208"/>
      <c r="M39" s="212">
        <f>M40</f>
        <v>0</v>
      </c>
      <c r="N39" s="208"/>
      <c r="P39" s="164" t="s">
        <v>123</v>
      </c>
    </row>
    <row r="40" spans="1:16" s="161" customFormat="1" ht="13.5" customHeight="1">
      <c r="A40" s="213" t="s">
        <v>144</v>
      </c>
      <c r="B40" s="213" t="s">
        <v>121</v>
      </c>
      <c r="C40" s="213" t="s">
        <v>156</v>
      </c>
      <c r="D40" s="214" t="s">
        <v>155</v>
      </c>
      <c r="E40" s="215" t="s">
        <v>154</v>
      </c>
      <c r="F40" s="213" t="s">
        <v>147</v>
      </c>
      <c r="G40" s="216">
        <v>3</v>
      </c>
      <c r="H40" s="217"/>
      <c r="I40" s="217">
        <f>ROUND(G40*H40,2)</f>
        <v>0</v>
      </c>
      <c r="J40" s="218">
        <v>0</v>
      </c>
      <c r="K40" s="216">
        <f>G40*J40</f>
        <v>0</v>
      </c>
      <c r="L40" s="218">
        <v>0</v>
      </c>
      <c r="M40" s="216">
        <f>G40*L40</f>
        <v>0</v>
      </c>
      <c r="N40" s="219">
        <v>21</v>
      </c>
      <c r="O40" s="162">
        <v>4</v>
      </c>
      <c r="P40" s="161" t="s">
        <v>116</v>
      </c>
    </row>
    <row r="41" spans="1:16" s="163" customFormat="1" ht="12.75" customHeight="1">
      <c r="A41" s="208"/>
      <c r="B41" s="209" t="s">
        <v>94</v>
      </c>
      <c r="C41" s="208"/>
      <c r="D41" s="210" t="s">
        <v>153</v>
      </c>
      <c r="E41" s="210" t="s">
        <v>152</v>
      </c>
      <c r="F41" s="208"/>
      <c r="G41" s="208"/>
      <c r="H41" s="208"/>
      <c r="I41" s="211">
        <f>I42</f>
        <v>0</v>
      </c>
      <c r="J41" s="208"/>
      <c r="K41" s="212">
        <f>K42</f>
        <v>2.2499999999999998E-3</v>
      </c>
      <c r="L41" s="208"/>
      <c r="M41" s="212">
        <f>M42</f>
        <v>0</v>
      </c>
      <c r="N41" s="208"/>
      <c r="P41" s="164" t="s">
        <v>123</v>
      </c>
    </row>
    <row r="42" spans="1:16" s="161" customFormat="1" ht="24" customHeight="1">
      <c r="A42" s="213" t="s">
        <v>143</v>
      </c>
      <c r="B42" s="213" t="s">
        <v>121</v>
      </c>
      <c r="C42" s="213" t="s">
        <v>150</v>
      </c>
      <c r="D42" s="214" t="s">
        <v>149</v>
      </c>
      <c r="E42" s="215" t="s">
        <v>148</v>
      </c>
      <c r="F42" s="213" t="s">
        <v>147</v>
      </c>
      <c r="G42" s="216">
        <v>7.5</v>
      </c>
      <c r="H42" s="217"/>
      <c r="I42" s="217">
        <f>ROUND(G42*H42,2)</f>
        <v>0</v>
      </c>
      <c r="J42" s="218">
        <v>2.9999999999999997E-4</v>
      </c>
      <c r="K42" s="216">
        <f>G42*J42</f>
        <v>2.2499999999999998E-3</v>
      </c>
      <c r="L42" s="218">
        <v>0</v>
      </c>
      <c r="M42" s="216">
        <f>G42*L42</f>
        <v>0</v>
      </c>
      <c r="N42" s="219">
        <v>21</v>
      </c>
      <c r="O42" s="162">
        <v>4</v>
      </c>
      <c r="P42" s="161" t="s">
        <v>116</v>
      </c>
    </row>
    <row r="43" spans="1:16" s="163" customFormat="1" ht="12.75" customHeight="1">
      <c r="A43" s="208"/>
      <c r="B43" s="209" t="s">
        <v>94</v>
      </c>
      <c r="C43" s="208"/>
      <c r="D43" s="210" t="s">
        <v>146</v>
      </c>
      <c r="E43" s="210" t="s">
        <v>145</v>
      </c>
      <c r="F43" s="208"/>
      <c r="G43" s="208"/>
      <c r="H43" s="208"/>
      <c r="I43" s="211">
        <f>SUM(I44:I47)</f>
        <v>0</v>
      </c>
      <c r="J43" s="208"/>
      <c r="K43" s="212">
        <f>SUM(K44:K47)</f>
        <v>7.5843999999999995E-2</v>
      </c>
      <c r="L43" s="208"/>
      <c r="M43" s="212">
        <f>SUM(M44:M47)</f>
        <v>0</v>
      </c>
      <c r="N43" s="208"/>
      <c r="P43" s="164" t="s">
        <v>123</v>
      </c>
    </row>
    <row r="44" spans="1:16" s="161" customFormat="1" ht="13.5" customHeight="1">
      <c r="A44" s="213" t="s">
        <v>142</v>
      </c>
      <c r="B44" s="213" t="s">
        <v>121</v>
      </c>
      <c r="C44" s="213" t="s">
        <v>141</v>
      </c>
      <c r="D44" s="214" t="s">
        <v>140</v>
      </c>
      <c r="E44" s="215" t="s">
        <v>139</v>
      </c>
      <c r="F44" s="213" t="s">
        <v>133</v>
      </c>
      <c r="G44" s="216">
        <v>2.7</v>
      </c>
      <c r="H44" s="217"/>
      <c r="I44" s="217">
        <f>ROUND(G44*H44,2)</f>
        <v>0</v>
      </c>
      <c r="J44" s="218">
        <v>4.6999999999999999E-4</v>
      </c>
      <c r="K44" s="216">
        <f>G44*J44</f>
        <v>1.2689999999999999E-3</v>
      </c>
      <c r="L44" s="218">
        <v>0</v>
      </c>
      <c r="M44" s="216">
        <f>G44*L44</f>
        <v>0</v>
      </c>
      <c r="N44" s="219">
        <v>21</v>
      </c>
      <c r="O44" s="162">
        <v>4</v>
      </c>
      <c r="P44" s="161" t="s">
        <v>116</v>
      </c>
    </row>
    <row r="45" spans="1:16" s="161" customFormat="1" ht="13.5" customHeight="1">
      <c r="A45" s="220" t="s">
        <v>138</v>
      </c>
      <c r="B45" s="220" t="s">
        <v>137</v>
      </c>
      <c r="C45" s="220" t="s">
        <v>136</v>
      </c>
      <c r="D45" s="221" t="s">
        <v>135</v>
      </c>
      <c r="E45" s="222" t="s">
        <v>134</v>
      </c>
      <c r="F45" s="220" t="s">
        <v>133</v>
      </c>
      <c r="G45" s="223">
        <v>2.7</v>
      </c>
      <c r="H45" s="224"/>
      <c r="I45" s="224">
        <f>ROUND(G45*H45,2)</f>
        <v>0</v>
      </c>
      <c r="J45" s="225">
        <v>1.085E-2</v>
      </c>
      <c r="K45" s="223">
        <f>G45*J45</f>
        <v>2.9295000000000002E-2</v>
      </c>
      <c r="L45" s="225">
        <v>0</v>
      </c>
      <c r="M45" s="223">
        <f>G45*L45</f>
        <v>0</v>
      </c>
      <c r="N45" s="226">
        <v>21</v>
      </c>
      <c r="O45" s="167">
        <v>8</v>
      </c>
      <c r="P45" s="166" t="s">
        <v>116</v>
      </c>
    </row>
    <row r="46" spans="1:16" s="161" customFormat="1" ht="13.5" customHeight="1">
      <c r="A46" s="213" t="s">
        <v>130</v>
      </c>
      <c r="B46" s="213" t="s">
        <v>121</v>
      </c>
      <c r="C46" s="213" t="s">
        <v>141</v>
      </c>
      <c r="D46" s="214" t="s">
        <v>140</v>
      </c>
      <c r="E46" s="215" t="s">
        <v>139</v>
      </c>
      <c r="F46" s="213" t="s">
        <v>133</v>
      </c>
      <c r="G46" s="216">
        <v>4</v>
      </c>
      <c r="H46" s="217"/>
      <c r="I46" s="217">
        <f>ROUND(G46*H46,2)</f>
        <v>0</v>
      </c>
      <c r="J46" s="218">
        <v>4.6999999999999999E-4</v>
      </c>
      <c r="K46" s="216">
        <f>G46*J46</f>
        <v>1.8799999999999999E-3</v>
      </c>
      <c r="L46" s="218">
        <v>0</v>
      </c>
      <c r="M46" s="216">
        <f>G46*L46</f>
        <v>0</v>
      </c>
      <c r="N46" s="219">
        <v>21</v>
      </c>
      <c r="O46" s="162">
        <v>4</v>
      </c>
      <c r="P46" s="161" t="s">
        <v>116</v>
      </c>
    </row>
    <row r="47" spans="1:16" s="161" customFormat="1" ht="13.5" customHeight="1">
      <c r="A47" s="220" t="s">
        <v>122</v>
      </c>
      <c r="B47" s="220" t="s">
        <v>137</v>
      </c>
      <c r="C47" s="220" t="s">
        <v>136</v>
      </c>
      <c r="D47" s="221" t="s">
        <v>135</v>
      </c>
      <c r="E47" s="222" t="s">
        <v>134</v>
      </c>
      <c r="F47" s="220" t="s">
        <v>133</v>
      </c>
      <c r="G47" s="223">
        <v>4</v>
      </c>
      <c r="H47" s="224"/>
      <c r="I47" s="224">
        <f>ROUND(G47*H47,2)</f>
        <v>0</v>
      </c>
      <c r="J47" s="225">
        <v>1.085E-2</v>
      </c>
      <c r="K47" s="223">
        <f>G47*J47</f>
        <v>4.3400000000000001E-2</v>
      </c>
      <c r="L47" s="225">
        <v>0</v>
      </c>
      <c r="M47" s="223">
        <f>G47*L47</f>
        <v>0</v>
      </c>
      <c r="N47" s="226">
        <v>21</v>
      </c>
      <c r="O47" s="167">
        <v>8</v>
      </c>
      <c r="P47" s="166" t="s">
        <v>116</v>
      </c>
    </row>
    <row r="48" spans="1:16" s="163" customFormat="1" ht="12.75" customHeight="1">
      <c r="A48" s="208"/>
      <c r="B48" s="209" t="s">
        <v>94</v>
      </c>
      <c r="C48" s="208"/>
      <c r="D48" s="210" t="s">
        <v>199</v>
      </c>
      <c r="E48" s="210" t="s">
        <v>371</v>
      </c>
      <c r="F48" s="208"/>
      <c r="G48" s="208"/>
      <c r="H48" s="208"/>
      <c r="I48" s="211">
        <f>I49</f>
        <v>0</v>
      </c>
      <c r="J48" s="208"/>
      <c r="K48" s="212">
        <f>K49</f>
        <v>5.0000000000000002E-5</v>
      </c>
      <c r="L48" s="208"/>
      <c r="M48" s="212">
        <f>M49</f>
        <v>1.2050000000000001</v>
      </c>
      <c r="N48" s="208"/>
      <c r="P48" s="164" t="s">
        <v>123</v>
      </c>
    </row>
    <row r="49" spans="1:16" s="161" customFormat="1" ht="13.5" customHeight="1">
      <c r="A49" s="213" t="s">
        <v>375</v>
      </c>
      <c r="B49" s="213" t="s">
        <v>121</v>
      </c>
      <c r="C49" s="213" t="s">
        <v>372</v>
      </c>
      <c r="D49" s="214" t="s">
        <v>373</v>
      </c>
      <c r="E49" s="215" t="s">
        <v>374</v>
      </c>
      <c r="F49" s="213" t="s">
        <v>168</v>
      </c>
      <c r="G49" s="216">
        <v>0.5</v>
      </c>
      <c r="H49" s="217"/>
      <c r="I49" s="217">
        <f>ROUND(G49*H49,2)</f>
        <v>0</v>
      </c>
      <c r="J49" s="218">
        <v>1E-4</v>
      </c>
      <c r="K49" s="216">
        <f>G49*J49</f>
        <v>5.0000000000000002E-5</v>
      </c>
      <c r="L49" s="218">
        <v>2.41</v>
      </c>
      <c r="M49" s="216">
        <f>G49*L49</f>
        <v>1.2050000000000001</v>
      </c>
      <c r="N49" s="219">
        <v>21</v>
      </c>
      <c r="O49" s="162">
        <v>4</v>
      </c>
      <c r="P49" s="161" t="s">
        <v>116</v>
      </c>
    </row>
    <row r="50" spans="1:16" s="163" customFormat="1" ht="12.75" customHeight="1">
      <c r="A50" s="208"/>
      <c r="B50" s="209" t="s">
        <v>94</v>
      </c>
      <c r="C50" s="208"/>
      <c r="D50" s="210" t="s">
        <v>132</v>
      </c>
      <c r="E50" s="210" t="s">
        <v>131</v>
      </c>
      <c r="F50" s="208"/>
      <c r="G50" s="208"/>
      <c r="H50" s="208"/>
      <c r="I50" s="211">
        <f>I51</f>
        <v>0</v>
      </c>
      <c r="J50" s="208"/>
      <c r="K50" s="212">
        <f>K51</f>
        <v>0</v>
      </c>
      <c r="L50" s="208"/>
      <c r="M50" s="212">
        <f>M51</f>
        <v>0</v>
      </c>
      <c r="N50" s="208"/>
      <c r="P50" s="164" t="s">
        <v>123</v>
      </c>
    </row>
    <row r="51" spans="1:16" s="161" customFormat="1" ht="13.5" customHeight="1">
      <c r="A51" s="213" t="s">
        <v>382</v>
      </c>
      <c r="B51" s="213" t="s">
        <v>121</v>
      </c>
      <c r="C51" s="213" t="s">
        <v>129</v>
      </c>
      <c r="D51" s="214" t="s">
        <v>128</v>
      </c>
      <c r="E51" s="215" t="s">
        <v>127</v>
      </c>
      <c r="F51" s="213" t="s">
        <v>126</v>
      </c>
      <c r="G51" s="216">
        <v>15.090999999999999</v>
      </c>
      <c r="H51" s="217"/>
      <c r="I51" s="217">
        <f>ROUND(G51*H51,2)</f>
        <v>0</v>
      </c>
      <c r="J51" s="218">
        <v>0</v>
      </c>
      <c r="K51" s="216">
        <f>G51*J51</f>
        <v>0</v>
      </c>
      <c r="L51" s="218">
        <v>0</v>
      </c>
      <c r="M51" s="216">
        <f>G51*L51</f>
        <v>0</v>
      </c>
      <c r="N51" s="219">
        <v>21</v>
      </c>
      <c r="O51" s="162">
        <v>4</v>
      </c>
      <c r="P51" s="161" t="s">
        <v>116</v>
      </c>
    </row>
    <row r="52" spans="1:16" s="163" customFormat="1" ht="12.75" customHeight="1">
      <c r="A52" s="208"/>
      <c r="B52" s="205" t="s">
        <v>94</v>
      </c>
      <c r="C52" s="208"/>
      <c r="D52" s="204" t="s">
        <v>10</v>
      </c>
      <c r="E52" s="204" t="s">
        <v>11</v>
      </c>
      <c r="F52" s="208"/>
      <c r="G52" s="208"/>
      <c r="H52" s="208"/>
      <c r="I52" s="206">
        <f>I53</f>
        <v>0</v>
      </c>
      <c r="J52" s="208"/>
      <c r="K52" s="207">
        <f>K53</f>
        <v>0</v>
      </c>
      <c r="L52" s="208"/>
      <c r="M52" s="207">
        <f>M53</f>
        <v>0</v>
      </c>
      <c r="N52" s="208"/>
      <c r="P52" s="165" t="s">
        <v>125</v>
      </c>
    </row>
    <row r="53" spans="1:16" s="163" customFormat="1" ht="12.75" customHeight="1">
      <c r="A53" s="208"/>
      <c r="B53" s="209" t="s">
        <v>94</v>
      </c>
      <c r="C53" s="208"/>
      <c r="D53" s="210" t="s">
        <v>19</v>
      </c>
      <c r="E53" s="210" t="s">
        <v>124</v>
      </c>
      <c r="F53" s="208"/>
      <c r="G53" s="208"/>
      <c r="H53" s="208"/>
      <c r="I53" s="211">
        <f>I54</f>
        <v>0</v>
      </c>
      <c r="J53" s="208"/>
      <c r="K53" s="212">
        <f>K54</f>
        <v>0</v>
      </c>
      <c r="L53" s="208"/>
      <c r="M53" s="212">
        <f>M54</f>
        <v>0</v>
      </c>
      <c r="N53" s="208"/>
      <c r="P53" s="164" t="s">
        <v>123</v>
      </c>
    </row>
    <row r="54" spans="1:16" s="161" customFormat="1" ht="13.5" customHeight="1">
      <c r="A54" s="213" t="s">
        <v>383</v>
      </c>
      <c r="B54" s="213" t="s">
        <v>121</v>
      </c>
      <c r="C54" s="213" t="s">
        <v>120</v>
      </c>
      <c r="D54" s="214" t="s">
        <v>119</v>
      </c>
      <c r="E54" s="215" t="s">
        <v>118</v>
      </c>
      <c r="F54" s="213" t="s">
        <v>117</v>
      </c>
      <c r="G54" s="216">
        <v>1</v>
      </c>
      <c r="H54" s="217"/>
      <c r="I54" s="217">
        <f>ROUND(G54*H54,2)</f>
        <v>0</v>
      </c>
      <c r="J54" s="218">
        <v>0</v>
      </c>
      <c r="K54" s="216">
        <f>G54*J54</f>
        <v>0</v>
      </c>
      <c r="L54" s="218">
        <v>0</v>
      </c>
      <c r="M54" s="216">
        <f>G54*L54</f>
        <v>0</v>
      </c>
      <c r="N54" s="219">
        <v>21</v>
      </c>
      <c r="O54" s="162">
        <v>1024</v>
      </c>
      <c r="P54" s="161" t="s">
        <v>116</v>
      </c>
    </row>
    <row r="55" spans="1:16" s="157" customFormat="1" ht="12.75" customHeight="1">
      <c r="E55" s="160" t="s">
        <v>115</v>
      </c>
      <c r="I55" s="159">
        <f>I14+I52</f>
        <v>0</v>
      </c>
      <c r="K55" s="158">
        <f>K14+K52</f>
        <v>15.090753199999998</v>
      </c>
      <c r="M55" s="158">
        <f>M14+M52</f>
        <v>1.2050000000000001</v>
      </c>
    </row>
  </sheetData>
  <printOptions horizontalCentered="1"/>
  <pageMargins left="0.59055119752883911" right="0.59055119752883911" top="0.59055119752883911" bottom="0.59055119752883911" header="0" footer="0"/>
  <pageSetup scale="84" fitToHeight="99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</vt:i4>
      </vt:variant>
    </vt:vector>
  </HeadingPairs>
  <TitlesOfParts>
    <vt:vector size="10" baseType="lpstr">
      <vt:lpstr>Krycí list</vt:lpstr>
      <vt:lpstr>Rekapitulace</vt:lpstr>
      <vt:lpstr>01.Strojní část</vt:lpstr>
      <vt:lpstr>02.Elektročást-rekapitulace</vt:lpstr>
      <vt:lpstr>02.Elektročást-rozpočet</vt:lpstr>
      <vt:lpstr>03.Stavební část</vt:lpstr>
      <vt:lpstr>List1</vt:lpstr>
      <vt:lpstr>'01.Strojní část'!Názvy_tisku</vt:lpstr>
      <vt:lpstr>'01.Strojní část'!Oblast_tisku</vt:lpstr>
      <vt:lpstr>Rekapitulace!Print_Area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2014-12-03T07:43:49Z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um vytvoreni dokumentu">
    <vt:lpwstr/>
  </property>
  <property fmtid="{D5CDD505-2E9C-101B-9397-08002B2CF9AE}" pid="3" name="Autor dokumentu">
    <vt:lpwstr>Chytka Vlastimil</vt:lpwstr>
  </property>
  <property fmtid="{D5CDD505-2E9C-101B-9397-08002B2CF9AE}" pid="4" name="Nadpis">
    <vt:lpwstr>Rozpočet</vt:lpwstr>
  </property>
  <property fmtid="{D5CDD505-2E9C-101B-9397-08002B2CF9AE}" pid="5" name="Nazev stupne">
    <vt:lpwstr>Dokumentace pro provádění stavby</vt:lpwstr>
  </property>
  <property fmtid="{D5CDD505-2E9C-101B-9397-08002B2CF9AE}" pid="6" name="Archiv">
    <vt:lpwstr>14095_Slepý rozpočet</vt:lpwstr>
  </property>
  <property fmtid="{D5CDD505-2E9C-101B-9397-08002B2CF9AE}" pid="7" name="CisloDokumentu">
    <vt:lpwstr>14095_Slepý rozpočet</vt:lpwstr>
  </property>
  <property fmtid="{D5CDD505-2E9C-101B-9397-08002B2CF9AE}" pid="8" name="Stupen PD">
    <vt:lpwstr/>
  </property>
  <property fmtid="{D5CDD505-2E9C-101B-9397-08002B2CF9AE}" pid="9" name="Cislo podzakazky">
    <vt:lpwstr>14095</vt:lpwstr>
  </property>
  <property fmtid="{D5CDD505-2E9C-101B-9397-08002B2CF9AE}" pid="10" name="Cislo zakazky">
    <vt:lpwstr>14095</vt:lpwstr>
  </property>
  <property fmtid="{D5CDD505-2E9C-101B-9397-08002B2CF9AE}" pid="11" name="Investor">
    <vt:lpwstr>SPRÁVA STÁTNÍCH HMOTNÝCH REZERV</vt:lpwstr>
  </property>
  <property fmtid="{D5CDD505-2E9C-101B-9397-08002B2CF9AE}" pid="12" name="Kod zakazky">
    <vt:lpwstr/>
  </property>
  <property fmtid="{D5CDD505-2E9C-101B-9397-08002B2CF9AE}" pid="13" name="Misto stavby">
    <vt:lpwstr>H. Městec</vt:lpwstr>
  </property>
  <property fmtid="{D5CDD505-2E9C-101B-9397-08002B2CF9AE}" pid="14" name="NazevZakazky">
    <vt:lpwstr>Modernizace technologie odkalování T1 - T10 Heřmanův Městec</vt:lpwstr>
  </property>
  <property fmtid="{D5CDD505-2E9C-101B-9397-08002B2CF9AE}" pid="15" name="Pocet vyhotoveni">
    <vt:lpwstr>6+1</vt:lpwstr>
  </property>
  <property fmtid="{D5CDD505-2E9C-101B-9397-08002B2CF9AE}" pid="16" name="Stavba">
    <vt:lpwstr>Modernizace technologie odkalování T1 - T10 Heřmanův Městec</vt:lpwstr>
  </property>
  <property fmtid="{D5CDD505-2E9C-101B-9397-08002B2CF9AE}" pid="17" name="Termin zprac. zakazky">
    <vt:filetime>2014-11-29T23:59:59Z</vt:filetime>
  </property>
  <property fmtid="{D5CDD505-2E9C-101B-9397-08002B2CF9AE}" pid="18" name="Termin zprac. zakazky datum">
    <vt:lpwstr>11 / 2014</vt:lpwstr>
  </property>
  <property fmtid="{D5CDD505-2E9C-101B-9397-08002B2CF9AE}" pid="19" name="ID zakazky">
    <vt:i4>597</vt:i4>
  </property>
  <property fmtid="{D5CDD505-2E9C-101B-9397-08002B2CF9AE}" pid="20" name="HIP">
    <vt:lpwstr>chytka</vt:lpwstr>
  </property>
  <property fmtid="{D5CDD505-2E9C-101B-9397-08002B2CF9AE}" pid="21" name="HIP_Full">
    <vt:lpwstr>Chytka Vlastimil</vt:lpwstr>
  </property>
  <property fmtid="{D5CDD505-2E9C-101B-9397-08002B2CF9AE}" pid="22" name="Deleni objektu">
    <vt:lpwstr/>
  </property>
  <property fmtid="{D5CDD505-2E9C-101B-9397-08002B2CF9AE}" pid="23" name="Objekty">
    <vt:lpwstr>F. Souhrnný rozpočet</vt:lpwstr>
  </property>
  <property fmtid="{D5CDD505-2E9C-101B-9397-08002B2CF9AE}" pid="24" name="Odpovedny projektant">
    <vt:lpwstr>Chytka Vlastimil</vt:lpwstr>
  </property>
  <property fmtid="{D5CDD505-2E9C-101B-9397-08002B2CF9AE}" pid="25" name="Podkapitola">
    <vt:lpwstr/>
  </property>
  <property fmtid="{D5CDD505-2E9C-101B-9397-08002B2CF9AE}" pid="26" name="Stupen projektu">
    <vt:lpwstr>DPS</vt:lpwstr>
  </property>
  <property fmtid="{D5CDD505-2E9C-101B-9397-08002B2CF9AE}" pid="27" name="Vyber odpovednosti">
    <vt:lpwstr>chytka</vt:lpwstr>
  </property>
  <property fmtid="{D5CDD505-2E9C-101B-9397-08002B2CF9AE}" pid="28" name="Dokument kontroloval">
    <vt:lpwstr>Ing. Borovička Jiří</vt:lpwstr>
  </property>
  <property fmtid="{D5CDD505-2E9C-101B-9397-08002B2CF9AE}" pid="29" name="Pracovni verze">
    <vt:lpwstr/>
  </property>
  <property fmtid="{D5CDD505-2E9C-101B-9397-08002B2CF9AE}" pid="30" name="Schvalena verze">
    <vt:lpwstr>RELEASED</vt:lpwstr>
  </property>
  <property fmtid="{D5CDD505-2E9C-101B-9397-08002B2CF9AE}" pid="31" name="Datum schvaleni dokumentu">
    <vt:lpwstr>14.8.2014</vt:lpwstr>
  </property>
</Properties>
</file>